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8835" tabRatio="589" activeTab="2"/>
  </bookViews>
  <sheets>
    <sheet name="фку" sheetId="5" r:id="rId1"/>
    <sheet name="фку расх" sheetId="6" r:id="rId2"/>
    <sheet name="Лист1" sheetId="7" r:id="rId3"/>
  </sheets>
  <definedNames>
    <definedName name="_xlnm.Print_Area" localSheetId="2">Лист1!$A$1:$L$11</definedName>
    <definedName name="_xlnm.Print_Area" localSheetId="1">'фку расх'!$A$1:$H$291</definedName>
  </definedNames>
  <calcPr calcId="144525"/>
</workbook>
</file>

<file path=xl/calcChain.xml><?xml version="1.0" encoding="utf-8"?>
<calcChain xmlns="http://schemas.openxmlformats.org/spreadsheetml/2006/main">
  <c r="H134" i="6"/>
  <c r="F134"/>
  <c r="F155"/>
  <c r="F151"/>
  <c r="F113"/>
  <c r="G136"/>
  <c r="G135"/>
  <c r="G134"/>
  <c r="H136"/>
  <c r="H135"/>
  <c r="F136"/>
  <c r="F135"/>
  <c r="F150"/>
  <c r="F148"/>
  <c r="F119"/>
  <c r="F39"/>
  <c r="F146"/>
  <c r="F117"/>
  <c r="F142"/>
  <c r="F139"/>
  <c r="F74"/>
  <c r="F66"/>
  <c r="F53"/>
  <c r="G38"/>
  <c r="H38"/>
  <c r="G43"/>
  <c r="G23"/>
  <c r="H43"/>
  <c r="H23"/>
  <c r="F23"/>
  <c r="G18"/>
  <c r="H18"/>
  <c r="G262"/>
  <c r="H262"/>
  <c r="F262"/>
  <c r="G263"/>
  <c r="G260"/>
  <c r="H263"/>
  <c r="F263"/>
  <c r="G265"/>
  <c r="H265"/>
  <c r="F265"/>
  <c r="G266"/>
  <c r="H266"/>
  <c r="F266"/>
  <c r="G267"/>
  <c r="H267"/>
  <c r="F267"/>
  <c r="G268"/>
  <c r="H268"/>
  <c r="F268"/>
  <c r="F269"/>
  <c r="H272"/>
  <c r="F272"/>
  <c r="G274"/>
  <c r="G273"/>
  <c r="H274"/>
  <c r="F274"/>
  <c r="F277"/>
  <c r="G278"/>
  <c r="H278"/>
  <c r="F278"/>
  <c r="H277"/>
  <c r="G277"/>
  <c r="H273"/>
  <c r="F273"/>
  <c r="F271"/>
  <c r="G275"/>
  <c r="H275"/>
  <c r="F275"/>
  <c r="F260"/>
  <c r="F92"/>
  <c r="G93"/>
  <c r="H93"/>
  <c r="F93"/>
  <c r="G92"/>
  <c r="H92"/>
  <c r="H104"/>
  <c r="H103"/>
  <c r="H102"/>
  <c r="H101"/>
  <c r="G104"/>
  <c r="G103"/>
  <c r="G102"/>
  <c r="G101"/>
  <c r="F104"/>
  <c r="F103"/>
  <c r="F102"/>
  <c r="F101"/>
  <c r="J25" i="5"/>
  <c r="G160" i="6"/>
  <c r="G159"/>
  <c r="G158"/>
  <c r="G157"/>
  <c r="G156"/>
  <c r="H255"/>
  <c r="H254"/>
  <c r="H253"/>
  <c r="H252"/>
  <c r="H251"/>
  <c r="G255"/>
  <c r="G254"/>
  <c r="G253"/>
  <c r="G252"/>
  <c r="G251"/>
  <c r="F255"/>
  <c r="F254"/>
  <c r="F253"/>
  <c r="F252"/>
  <c r="F251"/>
  <c r="H249"/>
  <c r="H232"/>
  <c r="H231"/>
  <c r="G249"/>
  <c r="G22"/>
  <c r="G21"/>
  <c r="F249"/>
  <c r="F22"/>
  <c r="F21"/>
  <c r="H243"/>
  <c r="H242"/>
  <c r="H241"/>
  <c r="H240"/>
  <c r="H239"/>
  <c r="G243"/>
  <c r="G242"/>
  <c r="G241"/>
  <c r="G240"/>
  <c r="G239"/>
  <c r="F243"/>
  <c r="F242"/>
  <c r="F241"/>
  <c r="F240"/>
  <c r="F239"/>
  <c r="H237"/>
  <c r="H236"/>
  <c r="H235"/>
  <c r="H234"/>
  <c r="G237"/>
  <c r="G236"/>
  <c r="G235"/>
  <c r="G234"/>
  <c r="F237"/>
  <c r="H184"/>
  <c r="H183"/>
  <c r="H182"/>
  <c r="H181"/>
  <c r="H180"/>
  <c r="G184"/>
  <c r="G183"/>
  <c r="G182"/>
  <c r="G181"/>
  <c r="G180"/>
  <c r="F184"/>
  <c r="F183"/>
  <c r="F182"/>
  <c r="F181"/>
  <c r="F180"/>
  <c r="H178"/>
  <c r="H177"/>
  <c r="H176"/>
  <c r="H175"/>
  <c r="G178"/>
  <c r="G177"/>
  <c r="G176"/>
  <c r="G175"/>
  <c r="F178"/>
  <c r="F177"/>
  <c r="F176"/>
  <c r="F175"/>
  <c r="G115"/>
  <c r="H115"/>
  <c r="H35"/>
  <c r="H11"/>
  <c r="F115"/>
  <c r="G114"/>
  <c r="H114"/>
  <c r="F114"/>
  <c r="G113"/>
  <c r="H113"/>
  <c r="G122"/>
  <c r="H122"/>
  <c r="F122"/>
  <c r="F118"/>
  <c r="G118"/>
  <c r="H118"/>
  <c r="G119"/>
  <c r="G39"/>
  <c r="G15"/>
  <c r="H119"/>
  <c r="H39"/>
  <c r="H15"/>
  <c r="F120"/>
  <c r="F40"/>
  <c r="F16"/>
  <c r="G120"/>
  <c r="G40"/>
  <c r="G16"/>
  <c r="H120"/>
  <c r="H40"/>
  <c r="H16"/>
  <c r="F121"/>
  <c r="F41"/>
  <c r="F17"/>
  <c r="G121"/>
  <c r="G41"/>
  <c r="G17"/>
  <c r="H121"/>
  <c r="H41"/>
  <c r="H17"/>
  <c r="G117"/>
  <c r="G37"/>
  <c r="G13"/>
  <c r="H117"/>
  <c r="H37"/>
  <c r="H13"/>
  <c r="G123"/>
  <c r="H123"/>
  <c r="F123"/>
  <c r="G125"/>
  <c r="H125"/>
  <c r="F125"/>
  <c r="F45"/>
  <c r="F25"/>
  <c r="G126"/>
  <c r="G46"/>
  <c r="G44"/>
  <c r="G26"/>
  <c r="H126"/>
  <c r="H46"/>
  <c r="H26"/>
  <c r="F126"/>
  <c r="F124"/>
  <c r="G132"/>
  <c r="G131"/>
  <c r="G130"/>
  <c r="H132"/>
  <c r="H131"/>
  <c r="H130"/>
  <c r="F132"/>
  <c r="F131"/>
  <c r="F130"/>
  <c r="H141"/>
  <c r="H140"/>
  <c r="G141"/>
  <c r="G140"/>
  <c r="F141"/>
  <c r="F140"/>
  <c r="H139"/>
  <c r="G139"/>
  <c r="G58"/>
  <c r="H58"/>
  <c r="F58"/>
  <c r="G57"/>
  <c r="G56"/>
  <c r="H57"/>
  <c r="H56"/>
  <c r="F57"/>
  <c r="G55"/>
  <c r="H55"/>
  <c r="F55"/>
  <c r="G54"/>
  <c r="H54"/>
  <c r="H34"/>
  <c r="H10"/>
  <c r="F54"/>
  <c r="F34"/>
  <c r="F10"/>
  <c r="G53"/>
  <c r="H53"/>
  <c r="H84"/>
  <c r="H83"/>
  <c r="H82"/>
  <c r="H81"/>
  <c r="H80"/>
  <c r="G84"/>
  <c r="G83"/>
  <c r="G82"/>
  <c r="G81"/>
  <c r="G80"/>
  <c r="F84"/>
  <c r="F83"/>
  <c r="F82"/>
  <c r="F81"/>
  <c r="F80"/>
  <c r="G65"/>
  <c r="G64"/>
  <c r="G63"/>
  <c r="H65"/>
  <c r="H64"/>
  <c r="H63"/>
  <c r="H73"/>
  <c r="H72"/>
  <c r="H71"/>
  <c r="G73"/>
  <c r="G72"/>
  <c r="G71"/>
  <c r="F73"/>
  <c r="F72"/>
  <c r="F71"/>
  <c r="F77"/>
  <c r="F76"/>
  <c r="F75"/>
  <c r="G77"/>
  <c r="G76"/>
  <c r="G75"/>
  <c r="H77"/>
  <c r="H76"/>
  <c r="H75"/>
  <c r="F99"/>
  <c r="F98"/>
  <c r="F97"/>
  <c r="F96"/>
  <c r="F95"/>
  <c r="G99"/>
  <c r="G91"/>
  <c r="H99"/>
  <c r="H91"/>
  <c r="G145"/>
  <c r="G144"/>
  <c r="H145"/>
  <c r="H144"/>
  <c r="F153"/>
  <c r="G153"/>
  <c r="H153"/>
  <c r="F166"/>
  <c r="F165"/>
  <c r="F164"/>
  <c r="F163"/>
  <c r="F160"/>
  <c r="F159"/>
  <c r="F158"/>
  <c r="F157"/>
  <c r="F156"/>
  <c r="G166"/>
  <c r="G165"/>
  <c r="G164"/>
  <c r="G163"/>
  <c r="H166"/>
  <c r="F172"/>
  <c r="F171"/>
  <c r="F170"/>
  <c r="F169"/>
  <c r="F168"/>
  <c r="G172"/>
  <c r="G171"/>
  <c r="G170"/>
  <c r="G169"/>
  <c r="G168"/>
  <c r="H172"/>
  <c r="H171"/>
  <c r="H170"/>
  <c r="H169"/>
  <c r="H168"/>
  <c r="F191"/>
  <c r="F190"/>
  <c r="F189"/>
  <c r="F188"/>
  <c r="G191"/>
  <c r="G190"/>
  <c r="G189"/>
  <c r="G188"/>
  <c r="H191"/>
  <c r="F192"/>
  <c r="G192"/>
  <c r="H192"/>
  <c r="F198"/>
  <c r="F197"/>
  <c r="F196"/>
  <c r="F195"/>
  <c r="F194"/>
  <c r="G198"/>
  <c r="G197"/>
  <c r="G196"/>
  <c r="G195"/>
  <c r="G194"/>
  <c r="H198"/>
  <c r="H197"/>
  <c r="H196"/>
  <c r="H195"/>
  <c r="H194"/>
  <c r="F205"/>
  <c r="F204"/>
  <c r="F203"/>
  <c r="F202"/>
  <c r="F201"/>
  <c r="G205"/>
  <c r="G204"/>
  <c r="G203"/>
  <c r="G202"/>
  <c r="G201"/>
  <c r="H205"/>
  <c r="H204"/>
  <c r="H203"/>
  <c r="H202"/>
  <c r="H201"/>
  <c r="F217"/>
  <c r="F216"/>
  <c r="F215"/>
  <c r="F214"/>
  <c r="G217"/>
  <c r="G212"/>
  <c r="G211"/>
  <c r="G210"/>
  <c r="G209"/>
  <c r="H217"/>
  <c r="H212"/>
  <c r="H211"/>
  <c r="H210"/>
  <c r="H209"/>
  <c r="F223"/>
  <c r="F222"/>
  <c r="F221"/>
  <c r="F220"/>
  <c r="F219"/>
  <c r="G223"/>
  <c r="G222"/>
  <c r="G221"/>
  <c r="G220"/>
  <c r="G219"/>
  <c r="H223"/>
  <c r="H222"/>
  <c r="H221"/>
  <c r="H220"/>
  <c r="H219"/>
  <c r="G269"/>
  <c r="H269"/>
  <c r="F284"/>
  <c r="F283"/>
  <c r="F282"/>
  <c r="F281"/>
  <c r="G284"/>
  <c r="G283"/>
  <c r="G282"/>
  <c r="G281"/>
  <c r="H284"/>
  <c r="H283"/>
  <c r="H282"/>
  <c r="H281"/>
  <c r="F290"/>
  <c r="F289"/>
  <c r="F288"/>
  <c r="F287"/>
  <c r="F286"/>
  <c r="G290"/>
  <c r="G289"/>
  <c r="G288"/>
  <c r="G287"/>
  <c r="G286"/>
  <c r="H290"/>
  <c r="H289"/>
  <c r="H288"/>
  <c r="H287"/>
  <c r="H286"/>
  <c r="F69"/>
  <c r="F68"/>
  <c r="F67"/>
  <c r="F62"/>
  <c r="F61"/>
  <c r="G69"/>
  <c r="G68"/>
  <c r="G67"/>
  <c r="H69"/>
  <c r="H68"/>
  <c r="H67"/>
  <c r="K13" i="5"/>
  <c r="K12"/>
  <c r="K10"/>
  <c r="K25"/>
  <c r="L13"/>
  <c r="L12"/>
  <c r="L10"/>
  <c r="L25"/>
  <c r="J12"/>
  <c r="J10"/>
  <c r="F236" i="6"/>
  <c r="F235"/>
  <c r="F234"/>
  <c r="H112"/>
  <c r="F145"/>
  <c r="F144"/>
  <c r="F143"/>
  <c r="F129"/>
  <c r="F128"/>
  <c r="F65"/>
  <c r="F64"/>
  <c r="F63"/>
  <c r="H260"/>
  <c r="G272"/>
  <c r="G271"/>
  <c r="H271"/>
  <c r="H124"/>
  <c r="H45"/>
  <c r="H44"/>
  <c r="H25"/>
  <c r="H24"/>
  <c r="F90"/>
  <c r="F89"/>
  <c r="H98"/>
  <c r="H97"/>
  <c r="H96"/>
  <c r="H95"/>
  <c r="F212"/>
  <c r="F211"/>
  <c r="F210"/>
  <c r="F209"/>
  <c r="H143"/>
  <c r="H52"/>
  <c r="G35"/>
  <c r="G11"/>
  <c r="G112"/>
  <c r="H14"/>
  <c r="H216"/>
  <c r="H215"/>
  <c r="H214"/>
  <c r="G143"/>
  <c r="F35"/>
  <c r="F11"/>
  <c r="G14"/>
  <c r="F42"/>
  <c r="F18"/>
  <c r="G124"/>
  <c r="F38"/>
  <c r="F14"/>
  <c r="G230"/>
  <c r="G229"/>
  <c r="F230"/>
  <c r="F43"/>
  <c r="F56"/>
  <c r="G34"/>
  <c r="G10"/>
  <c r="F37"/>
  <c r="H33"/>
  <c r="H9"/>
  <c r="H8"/>
  <c r="H90"/>
  <c r="H89"/>
  <c r="F116"/>
  <c r="F52"/>
  <c r="F51"/>
  <c r="F50"/>
  <c r="H248"/>
  <c r="H247"/>
  <c r="H246"/>
  <c r="G261"/>
  <c r="G259"/>
  <c r="G216"/>
  <c r="G215"/>
  <c r="G214"/>
  <c r="G90"/>
  <c r="G89"/>
  <c r="G116"/>
  <c r="G111"/>
  <c r="G110"/>
  <c r="F112"/>
  <c r="F248"/>
  <c r="F247"/>
  <c r="F246"/>
  <c r="F261"/>
  <c r="F259"/>
  <c r="F33"/>
  <c r="F9"/>
  <c r="F8"/>
  <c r="G45"/>
  <c r="F232"/>
  <c r="F231"/>
  <c r="H51"/>
  <c r="H50"/>
  <c r="G42"/>
  <c r="F91"/>
  <c r="H190"/>
  <c r="H189"/>
  <c r="H188"/>
  <c r="G52"/>
  <c r="G51"/>
  <c r="G50"/>
  <c r="G33"/>
  <c r="G9"/>
  <c r="G8"/>
  <c r="H261"/>
  <c r="H165"/>
  <c r="H164"/>
  <c r="H163"/>
  <c r="H160"/>
  <c r="H159"/>
  <c r="H158"/>
  <c r="H157"/>
  <c r="H156"/>
  <c r="H42"/>
  <c r="H129"/>
  <c r="H128"/>
  <c r="H230"/>
  <c r="G248"/>
  <c r="G247"/>
  <c r="G246"/>
  <c r="G232"/>
  <c r="G231"/>
  <c r="H22"/>
  <c r="H21"/>
  <c r="H116"/>
  <c r="H111"/>
  <c r="G36"/>
  <c r="H259"/>
  <c r="H110"/>
  <c r="H32"/>
  <c r="G228"/>
  <c r="G227"/>
  <c r="G20"/>
  <c r="G19"/>
  <c r="F20"/>
  <c r="F19"/>
  <c r="F229"/>
  <c r="F228"/>
  <c r="F227"/>
  <c r="F13"/>
  <c r="G25"/>
  <c r="G24"/>
  <c r="G32"/>
  <c r="H20"/>
  <c r="H19"/>
  <c r="H229"/>
  <c r="H228"/>
  <c r="H227"/>
  <c r="G31"/>
  <c r="G129"/>
  <c r="G128"/>
  <c r="F46"/>
  <c r="F26"/>
  <c r="F111"/>
  <c r="F110"/>
  <c r="F36"/>
  <c r="G30"/>
  <c r="G62"/>
  <c r="G61"/>
  <c r="F24"/>
  <c r="H12"/>
  <c r="G12"/>
  <c r="G7"/>
  <c r="G6"/>
  <c r="H62"/>
  <c r="H61"/>
  <c r="H7"/>
  <c r="H6"/>
  <c r="H36"/>
  <c r="H31"/>
  <c r="H30"/>
  <c r="F15"/>
  <c r="F12"/>
  <c r="F7"/>
  <c r="F32"/>
  <c r="F31"/>
  <c r="G98"/>
  <c r="G97"/>
  <c r="G96"/>
  <c r="G95"/>
  <c r="F6"/>
  <c r="F44"/>
  <c r="F30"/>
</calcChain>
</file>

<file path=xl/sharedStrings.xml><?xml version="1.0" encoding="utf-8"?>
<sst xmlns="http://schemas.openxmlformats.org/spreadsheetml/2006/main" count="469" uniqueCount="162">
  <si>
    <t xml:space="preserve">Роспись бюджета (доходы)                              </t>
  </si>
  <si>
    <t xml:space="preserve">                                                                                                                                                                                             (тыс. руб.)</t>
  </si>
  <si>
    <t>Статья</t>
  </si>
  <si>
    <t>Наименование статьи расходов</t>
  </si>
  <si>
    <t>Год</t>
  </si>
  <si>
    <t>ВСЕГО   ДОХОДОВ</t>
  </si>
  <si>
    <t>Роспись бюджета (расходы)</t>
  </si>
  <si>
    <t>РАСХОДЫ</t>
  </si>
  <si>
    <t>Заработная плата</t>
  </si>
  <si>
    <t>Прочие выплаты</t>
  </si>
  <si>
    <t>Приобретение услуг</t>
  </si>
  <si>
    <t>Транспортные услуги</t>
  </si>
  <si>
    <t>Коммунальные услуги</t>
  </si>
  <si>
    <t>Арендная плата за пользование имуществом</t>
  </si>
  <si>
    <t>Услуги по содержанию имущества</t>
  </si>
  <si>
    <t>Прочие услуги</t>
  </si>
  <si>
    <t>Социальное обеспечение</t>
  </si>
  <si>
    <t>Прочие расходы</t>
  </si>
  <si>
    <t>Увеличение стоимости основных средств</t>
  </si>
  <si>
    <t>Увеличение стоимости материальных запасов</t>
  </si>
  <si>
    <t>Итого по подразделу</t>
  </si>
  <si>
    <t>Оплата труда и начисления на оплату труда</t>
  </si>
  <si>
    <t>Начисления на оплату труда</t>
  </si>
  <si>
    <t>Подстатья</t>
  </si>
  <si>
    <t>Элемент</t>
  </si>
  <si>
    <t>00</t>
  </si>
  <si>
    <t>00000</t>
  </si>
  <si>
    <t>0000</t>
  </si>
  <si>
    <t>000</t>
  </si>
  <si>
    <t>01</t>
  </si>
  <si>
    <t xml:space="preserve">Итого по разделу </t>
  </si>
  <si>
    <t xml:space="preserve">Услуги связи </t>
  </si>
  <si>
    <t>ПОСТУПЛЕНИЕ НЕ ФИНАНСОВЫХ АКТИВОВ</t>
  </si>
  <si>
    <t>200</t>
  </si>
  <si>
    <t>210</t>
  </si>
  <si>
    <t>211</t>
  </si>
  <si>
    <t>212</t>
  </si>
  <si>
    <t>213</t>
  </si>
  <si>
    <t>220</t>
  </si>
  <si>
    <t>226</t>
  </si>
  <si>
    <t>290</t>
  </si>
  <si>
    <t>ВСЕГО РАСХОДОВ</t>
  </si>
  <si>
    <t>Целевая статья       Вид расходов</t>
  </si>
  <si>
    <r>
      <t>Оплата труда и начисления на оплату труда</t>
    </r>
    <r>
      <rPr>
        <sz val="11"/>
        <rFont val="Arial Cyr"/>
        <charset val="204"/>
      </rPr>
      <t xml:space="preserve"> </t>
    </r>
  </si>
  <si>
    <t>1</t>
  </si>
  <si>
    <t>110</t>
  </si>
  <si>
    <t>Итого по разделу</t>
  </si>
  <si>
    <t>02020</t>
  </si>
  <si>
    <t>02000</t>
  </si>
  <si>
    <r>
      <t xml:space="preserve">Налоговые доходы ,  </t>
    </r>
    <r>
      <rPr>
        <sz val="10"/>
        <rFont val="Times New Roman"/>
        <family val="1"/>
        <charset val="204"/>
      </rPr>
      <t>в том числе</t>
    </r>
  </si>
  <si>
    <r>
      <t xml:space="preserve">Налоги на прибыль, доходы                    </t>
    </r>
    <r>
      <rPr>
        <sz val="10"/>
        <rFont val="Times New Roman"/>
        <family val="1"/>
        <charset val="204"/>
      </rPr>
      <t xml:space="preserve">  из них</t>
    </r>
  </si>
  <si>
    <t>Отчисления от налогов на доходы  физических лиц</t>
  </si>
  <si>
    <t>(тыс.руб)</t>
  </si>
  <si>
    <t>КОСГУ</t>
  </si>
  <si>
    <t>222</t>
  </si>
  <si>
    <t>Раздел            12          СРЕДСТВА МАССОВОЙ ИНФОРМАЦИИ</t>
  </si>
  <si>
    <t>Подраздел         02            Переодическая печать и издательства</t>
  </si>
  <si>
    <t>244</t>
  </si>
  <si>
    <t>122</t>
  </si>
  <si>
    <t>Глава муниципального округа</t>
  </si>
  <si>
    <t xml:space="preserve">      бюджета  муниципального округа  Соколиная гора </t>
  </si>
  <si>
    <t>02010</t>
  </si>
  <si>
    <t>02030</t>
  </si>
  <si>
    <t>Отчисления от налогов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</si>
  <si>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Отчисления от налогов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</si>
  <si>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Отчисления от налогов  на доходы физических лиц с доходов, полученных физическими лицами в соответствии со статьей 228 Налогового кодекса Российской Федерации, текущие платежи</t>
  </si>
  <si>
    <t xml:space="preserve">Подраздел           04            Функционирование Правительства Российской Федерации, высших исполнительных органов                           государственной власти субъектов Российской Федерации, местных администраций </t>
  </si>
  <si>
    <t>Уплата членских взносов на осуществление деятельности Совета муниципальных образований города Москвы</t>
  </si>
  <si>
    <t>Другие общегосударственные  вопросы</t>
  </si>
  <si>
    <t>Раздел          08        КУЛЬТУРА, КИНЕМАТОГРАФИЯ</t>
  </si>
  <si>
    <t>Праздничные и социально значимые мероприятия для населения</t>
  </si>
  <si>
    <t>Подраздел         04            Другие вопросы в области средств массовой информации</t>
  </si>
  <si>
    <t xml:space="preserve"> Раздел               01     ОБЩЕГОСУДАРСТВЕННЫЕ ВОПРОСЫ</t>
  </si>
  <si>
    <t>2016 год</t>
  </si>
  <si>
    <t>2</t>
  </si>
  <si>
    <t>02</t>
  </si>
  <si>
    <t>04999</t>
  </si>
  <si>
    <t>03</t>
  </si>
  <si>
    <t>150</t>
  </si>
  <si>
    <t>853</t>
  </si>
  <si>
    <t>Уплата иных платежей</t>
  </si>
  <si>
    <t>Подраздел    07       Обеспечение  проведения выборов и референдумов</t>
  </si>
  <si>
    <t>Проведение выборов депутатов Совета депутатов муниципальных округов города Москвы</t>
  </si>
  <si>
    <t xml:space="preserve">Роспись источника финансирования                         </t>
  </si>
  <si>
    <t>05</t>
  </si>
  <si>
    <t>610</t>
  </si>
  <si>
    <t xml:space="preserve">ВСЕГО   </t>
  </si>
  <si>
    <t>уменьшение прочих остатков денежных средств  бюджета</t>
  </si>
  <si>
    <t>(тыс. руб.)</t>
  </si>
  <si>
    <t>Год 2016</t>
  </si>
  <si>
    <t>Год 2017</t>
  </si>
  <si>
    <t>на  2016  год и плановый период 2017 и 2018 годов</t>
  </si>
  <si>
    <t xml:space="preserve">Прочие межбюджетные трансферты, передаваемые бюджетам внутригородских муниципальных образований городов федерального значения </t>
  </si>
  <si>
    <t>Код главного администратора доходов бюджета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</si>
  <si>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</si>
  <si>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</si>
  <si>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</si>
  <si>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</si>
  <si>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</si>
  <si>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</t>
  </si>
  <si>
    <t>Аналитическая группа подвида доходов</t>
  </si>
  <si>
    <t xml:space="preserve">Код группы источников финансирования дефицитов
</t>
  </si>
  <si>
    <t xml:space="preserve">Код главного администратора источников финансирования дефицита 
</t>
  </si>
  <si>
    <t xml:space="preserve">Код подгруппы источников финансирования дефицитов
</t>
  </si>
  <si>
    <t>900</t>
  </si>
  <si>
    <t xml:space="preserve">
Подвид источников финансирования дефицитов
</t>
  </si>
  <si>
    <t xml:space="preserve">Аналитическая группа вида источников финансирования дефицитов бюджетов
</t>
  </si>
  <si>
    <t>Год 2018</t>
  </si>
  <si>
    <t>2017 год</t>
  </si>
  <si>
    <t>2018год</t>
  </si>
  <si>
    <t xml:space="preserve">Код главного распорядителя бюджетных средств
</t>
  </si>
  <si>
    <t>Подраздел        02           Функционирование высшего должностного лица субъекта Российской Федерации и муниципального образования</t>
  </si>
  <si>
    <t>Взносы по обязательному социальному страхованию на выплаты денежного содержания и иные выплаты работникам государственных(муниципальных) органов</t>
  </si>
  <si>
    <t>Фонд оплаты труда государственных (муниципальных органов)</t>
  </si>
  <si>
    <t xml:space="preserve">Иные выплатыперсоналу государственных (муниципальных)органов, за исключением фонда оплаты труда </t>
  </si>
  <si>
    <t>31А0100100</t>
  </si>
  <si>
    <t>Прочая закупка товаров, работ и услуг для обеспечения государственных (муниципальных) нужд</t>
  </si>
  <si>
    <t>35Г0101100</t>
  </si>
  <si>
    <t>Прочие расходы в сфере здравоохранения</t>
  </si>
  <si>
    <t>Подраздел          03            Функционирование законодательных (представительных) органов государственной власти и представительных органов муниципальных  образований</t>
  </si>
  <si>
    <t>31А0100200</t>
  </si>
  <si>
    <t>Депутаты Совета депутатов муниципального образования</t>
  </si>
  <si>
    <t>31Б0100500</t>
  </si>
  <si>
    <t>129</t>
  </si>
  <si>
    <t xml:space="preserve">Иные выплаты персоналу государственных (муниципальных) органов, за исключением фонда оплаты труда </t>
  </si>
  <si>
    <t>35А0100100</t>
  </si>
  <si>
    <t>Подраздел    11       Резервные фонды</t>
  </si>
  <si>
    <t>32А0100000</t>
  </si>
  <si>
    <t>870</t>
  </si>
  <si>
    <t>Обеспечение деятельности администрации/аппарата Совета депутатов внутригоодского муниципального образования в части содержания муниципальных служащих для решения вопросов местного значения</t>
  </si>
  <si>
    <t>Резервный фонд, предусмотренный органами местного самоуправления</t>
  </si>
  <si>
    <t>Резервные средства</t>
  </si>
  <si>
    <t>Подраздел          13      Общегосударственные вопросы</t>
  </si>
  <si>
    <t>31Б0100400</t>
  </si>
  <si>
    <t>31Б0109900</t>
  </si>
  <si>
    <t>35Е0100500</t>
  </si>
  <si>
    <t>35Е0100300</t>
  </si>
  <si>
    <t>Раздел          10        СОЦИАЛЬНАЯ ПОЛИТИКА</t>
  </si>
  <si>
    <t>Подраздел         01           Пенсионное обеспечение</t>
  </si>
  <si>
    <t>35П0101500</t>
  </si>
  <si>
    <t>Доплаты к пенсиям муниципальным служащим города Москвы</t>
  </si>
  <si>
    <t>540</t>
  </si>
  <si>
    <t>250</t>
  </si>
  <si>
    <t>Иные межбюджетные трансферты</t>
  </si>
  <si>
    <t>Подраздел         06           Другие вопросы в области социальной политики</t>
  </si>
  <si>
    <t>321</t>
  </si>
  <si>
    <t>260</t>
  </si>
  <si>
    <t>35П0101800</t>
  </si>
  <si>
    <t>Пособия, компенсации и иные социальные выплаты гражданам, кроме публичных нормативных обязательств</t>
  </si>
  <si>
    <t>Социальные гарантии муниципальным служащим, вышедшим на пенсию</t>
  </si>
  <si>
    <t>Пособия по социальной помощи населению</t>
  </si>
  <si>
    <t xml:space="preserve"> Социальное обеспечение
</t>
  </si>
  <si>
    <t xml:space="preserve">Безвозмездные перечисления бюджетам
</t>
  </si>
  <si>
    <t>Перечисления другим бюджетам бюджетной системы Российской Федерации</t>
  </si>
  <si>
    <t>Н.А. Прохоров</t>
  </si>
  <si>
    <t>Подраздел         04           Другие вопросы в области культуры и кинематографии</t>
  </si>
  <si>
    <t>Информирование жителей района</t>
  </si>
  <si>
    <t>УТОЧНЕННАЯ СВОДНАЯ БЮДЖЕТНАЯ  РОСПИСЬ  ДОХОДОВ  И  РАСХОДОВ</t>
  </si>
  <si>
    <t>33А0400100</t>
  </si>
  <si>
    <t>880</t>
  </si>
  <si>
    <t>Специальные расходы</t>
  </si>
  <si>
    <t>Приложение 1 к Постановлению                                                                                                                                                                                                                                                         аппарата СД МО Соколиная гора от  __________________2016г.№ ___</t>
  </si>
</sst>
</file>

<file path=xl/styles.xml><?xml version="1.0" encoding="utf-8"?>
<styleSheet xmlns="http://schemas.openxmlformats.org/spreadsheetml/2006/main">
  <numFmts count="1">
    <numFmt numFmtId="177" formatCode="#,##0.0"/>
  </numFmts>
  <fonts count="15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8" fillId="0" borderId="2" xfId="0" applyFont="1" applyBorder="1"/>
    <xf numFmtId="0" fontId="9" fillId="0" borderId="2" xfId="0" applyFont="1" applyBorder="1"/>
    <xf numFmtId="0" fontId="10" fillId="0" borderId="2" xfId="0" applyFont="1" applyBorder="1"/>
    <xf numFmtId="49" fontId="9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/>
    <xf numFmtId="0" fontId="8" fillId="2" borderId="2" xfId="0" applyFont="1" applyFill="1" applyBorder="1"/>
    <xf numFmtId="49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/>
    <xf numFmtId="0" fontId="8" fillId="2" borderId="0" xfId="0" applyFont="1" applyFill="1"/>
    <xf numFmtId="0" fontId="9" fillId="2" borderId="2" xfId="0" applyFont="1" applyFill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center"/>
    </xf>
    <xf numFmtId="0" fontId="9" fillId="2" borderId="0" xfId="0" applyFont="1" applyFill="1"/>
    <xf numFmtId="49" fontId="9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/>
    <xf numFmtId="0" fontId="9" fillId="2" borderId="2" xfId="0" applyFont="1" applyFill="1" applyBorder="1" applyAlignment="1">
      <alignment wrapText="1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0" fontId="8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49" fontId="9" fillId="2" borderId="2" xfId="0" applyNumberFormat="1" applyFont="1" applyFill="1" applyBorder="1" applyAlignment="1"/>
    <xf numFmtId="49" fontId="9" fillId="2" borderId="2" xfId="0" applyNumberFormat="1" applyFont="1" applyFill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177" fontId="10" fillId="2" borderId="2" xfId="0" applyNumberFormat="1" applyFont="1" applyFill="1" applyBorder="1"/>
    <xf numFmtId="177" fontId="9" fillId="2" borderId="2" xfId="0" applyNumberFormat="1" applyFont="1" applyFill="1" applyBorder="1"/>
    <xf numFmtId="177" fontId="9" fillId="2" borderId="2" xfId="0" applyNumberFormat="1" applyFont="1" applyFill="1" applyBorder="1" applyAlignment="1">
      <alignment horizontal="right" vertical="center" wrapText="1"/>
    </xf>
    <xf numFmtId="177" fontId="9" fillId="2" borderId="2" xfId="0" applyNumberFormat="1" applyFont="1" applyFill="1" applyBorder="1" applyAlignment="1"/>
    <xf numFmtId="177" fontId="7" fillId="0" borderId="1" xfId="0" applyNumberFormat="1" applyFont="1" applyBorder="1" applyAlignment="1">
      <alignment horizontal="center" vertical="center" wrapText="1"/>
    </xf>
    <xf numFmtId="177" fontId="8" fillId="2" borderId="2" xfId="0" applyNumberFormat="1" applyFont="1" applyFill="1" applyBorder="1"/>
    <xf numFmtId="177" fontId="11" fillId="2" borderId="2" xfId="0" applyNumberFormat="1" applyFont="1" applyFill="1" applyBorder="1"/>
    <xf numFmtId="177" fontId="7" fillId="0" borderId="5" xfId="0" applyNumberFormat="1" applyFont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right" vertical="center"/>
    </xf>
    <xf numFmtId="177" fontId="9" fillId="0" borderId="2" xfId="0" applyNumberFormat="1" applyFont="1" applyBorder="1"/>
    <xf numFmtId="177" fontId="10" fillId="0" borderId="2" xfId="0" applyNumberFormat="1" applyFont="1" applyBorder="1"/>
    <xf numFmtId="0" fontId="7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/>
    <xf numFmtId="0" fontId="9" fillId="2" borderId="2" xfId="0" applyFont="1" applyFill="1" applyBorder="1" applyAlignment="1">
      <alignment horizontal="left" wrapText="1"/>
    </xf>
    <xf numFmtId="177" fontId="6" fillId="0" borderId="6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177" fontId="6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4" fillId="0" borderId="0" xfId="0" applyFont="1"/>
    <xf numFmtId="0" fontId="12" fillId="0" borderId="10" xfId="0" applyFont="1" applyBorder="1" applyAlignment="1">
      <alignment horizontal="center" vertical="justify"/>
    </xf>
    <xf numFmtId="177" fontId="11" fillId="0" borderId="2" xfId="0" applyNumberFormat="1" applyFont="1" applyBorder="1"/>
    <xf numFmtId="0" fontId="10" fillId="0" borderId="2" xfId="0" applyFont="1" applyBorder="1" applyAlignment="1">
      <alignment wrapText="1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/>
    <xf numFmtId="0" fontId="8" fillId="2" borderId="2" xfId="0" applyFont="1" applyFill="1" applyBorder="1" applyAlignment="1"/>
    <xf numFmtId="49" fontId="9" fillId="2" borderId="2" xfId="0" applyNumberFormat="1" applyFont="1" applyFill="1" applyBorder="1" applyAlignment="1">
      <alignment horizontal="right" vertical="center"/>
    </xf>
    <xf numFmtId="49" fontId="10" fillId="2" borderId="2" xfId="0" applyNumberFormat="1" applyFont="1" applyFill="1" applyBorder="1" applyAlignment="1"/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0" fillId="0" borderId="0" xfId="0" applyFont="1"/>
    <xf numFmtId="0" fontId="9" fillId="0" borderId="11" xfId="0" applyFont="1" applyBorder="1" applyAlignment="1">
      <alignment horizontal="center"/>
    </xf>
    <xf numFmtId="0" fontId="9" fillId="0" borderId="2" xfId="0" applyFont="1" applyBorder="1" applyAlignment="1"/>
    <xf numFmtId="0" fontId="2" fillId="0" borderId="0" xfId="0" applyFont="1" applyAlignment="1">
      <alignment horizontal="right"/>
    </xf>
    <xf numFmtId="0" fontId="6" fillId="0" borderId="0" xfId="0" applyFont="1" applyBorder="1" applyAlignment="1">
      <alignment horizontal="right" vertical="top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77" fontId="6" fillId="0" borderId="6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0" fillId="0" borderId="1" xfId="0" applyBorder="1"/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center" vertical="justify"/>
    </xf>
    <xf numFmtId="0" fontId="12" fillId="0" borderId="10" xfId="0" applyFont="1" applyBorder="1" applyAlignment="1">
      <alignment horizontal="center" vertical="justify"/>
    </xf>
    <xf numFmtId="0" fontId="12" fillId="0" borderId="31" xfId="0" applyFont="1" applyBorder="1" applyAlignment="1">
      <alignment horizontal="center" vertical="justify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0" fillId="0" borderId="2" xfId="0" applyBorder="1"/>
    <xf numFmtId="0" fontId="9" fillId="2" borderId="2" xfId="0" applyFont="1" applyFill="1" applyBorder="1" applyAlignment="1">
      <alignment horizontal="center"/>
    </xf>
    <xf numFmtId="0" fontId="12" fillId="2" borderId="2" xfId="0" applyFont="1" applyFill="1" applyBorder="1" applyAlignment="1"/>
    <xf numFmtId="49" fontId="10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justify"/>
    </xf>
    <xf numFmtId="0" fontId="9" fillId="2" borderId="10" xfId="0" applyFont="1" applyFill="1" applyBorder="1" applyAlignment="1">
      <alignment horizontal="center" vertical="justify"/>
    </xf>
    <xf numFmtId="0" fontId="9" fillId="2" borderId="31" xfId="0" applyFont="1" applyFill="1" applyBorder="1" applyAlignment="1">
      <alignment horizontal="center" vertical="justify"/>
    </xf>
    <xf numFmtId="0" fontId="12" fillId="0" borderId="30" xfId="0" applyFont="1" applyBorder="1" applyAlignment="1">
      <alignment horizontal="center" vertical="justify"/>
    </xf>
    <xf numFmtId="0" fontId="9" fillId="2" borderId="2" xfId="0" applyFont="1" applyFill="1" applyBorder="1" applyAlignment="1">
      <alignment vertical="center" wrapText="1"/>
    </xf>
    <xf numFmtId="0" fontId="10" fillId="0" borderId="2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19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13" fillId="0" borderId="13" xfId="0" applyFont="1" applyBorder="1" applyAlignment="1">
      <alignment horizontal="right"/>
    </xf>
    <xf numFmtId="177" fontId="7" fillId="0" borderId="6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view="pageBreakPreview" zoomScale="60" zoomScaleNormal="100" workbookViewId="0">
      <selection activeCell="P12" sqref="P12"/>
    </sheetView>
  </sheetViews>
  <sheetFormatPr defaultRowHeight="12.75"/>
  <cols>
    <col min="1" max="1" width="7.85546875" customWidth="1"/>
    <col min="2" max="3" width="7.7109375" style="1" customWidth="1"/>
    <col min="4" max="4" width="6.140625" style="1" customWidth="1"/>
    <col min="5" max="5" width="6.28515625" style="1" customWidth="1"/>
    <col min="6" max="6" width="8.28515625" style="1" customWidth="1"/>
    <col min="7" max="7" width="7.7109375" style="1" customWidth="1"/>
    <col min="8" max="8" width="8.7109375" style="1" customWidth="1"/>
    <col min="9" max="9" width="54.42578125" style="1" customWidth="1"/>
    <col min="10" max="10" width="10" style="1" customWidth="1"/>
    <col min="11" max="11" width="11" customWidth="1"/>
    <col min="12" max="12" width="9.5703125" customWidth="1"/>
  </cols>
  <sheetData>
    <row r="1" spans="1:12" ht="15.75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42" customHeight="1">
      <c r="B2" s="81" t="s">
        <v>161</v>
      </c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44.25" customHeight="1">
      <c r="B3" s="82" t="s">
        <v>157</v>
      </c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20.25" customHeight="1">
      <c r="B4" s="83" t="s">
        <v>60</v>
      </c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ht="20.25">
      <c r="B5" s="84" t="s">
        <v>91</v>
      </c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ht="20.25">
      <c r="B6" s="88" t="s">
        <v>0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ht="13.5" thickBot="1">
      <c r="B7" s="89" t="s">
        <v>1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ht="27.75" customHeight="1" thickBot="1">
      <c r="A8" s="90" t="s">
        <v>93</v>
      </c>
      <c r="B8" s="90" t="s">
        <v>94</v>
      </c>
      <c r="C8" s="95" t="s">
        <v>95</v>
      </c>
      <c r="D8" s="95" t="s">
        <v>96</v>
      </c>
      <c r="E8" s="95" t="s">
        <v>97</v>
      </c>
      <c r="F8" s="95" t="s">
        <v>98</v>
      </c>
      <c r="G8" s="95" t="s">
        <v>99</v>
      </c>
      <c r="H8" s="95" t="s">
        <v>100</v>
      </c>
      <c r="I8" s="95" t="s">
        <v>3</v>
      </c>
      <c r="J8" s="92" t="s">
        <v>4</v>
      </c>
      <c r="K8" s="93"/>
      <c r="L8" s="94"/>
    </row>
    <row r="9" spans="1:12" ht="73.5" customHeight="1" thickBot="1">
      <c r="A9" s="91"/>
      <c r="B9" s="91"/>
      <c r="C9" s="96"/>
      <c r="D9" s="96"/>
      <c r="E9" s="96"/>
      <c r="F9" s="96"/>
      <c r="G9" s="96"/>
      <c r="H9" s="96"/>
      <c r="I9" s="96"/>
      <c r="J9" s="48">
        <v>2016</v>
      </c>
      <c r="K9" s="48">
        <v>2017</v>
      </c>
      <c r="L9" s="48">
        <v>2018</v>
      </c>
    </row>
    <row r="10" spans="1:12">
      <c r="A10" s="99">
        <v>182</v>
      </c>
      <c r="B10" s="103">
        <v>1</v>
      </c>
      <c r="C10" s="99" t="s">
        <v>25</v>
      </c>
      <c r="D10" s="105" t="s">
        <v>26</v>
      </c>
      <c r="E10" s="103"/>
      <c r="F10" s="99" t="s">
        <v>25</v>
      </c>
      <c r="G10" s="99" t="s">
        <v>27</v>
      </c>
      <c r="H10" s="99" t="s">
        <v>28</v>
      </c>
      <c r="I10" s="97" t="s">
        <v>49</v>
      </c>
      <c r="J10" s="85">
        <f>J12</f>
        <v>14173.5</v>
      </c>
      <c r="K10" s="85">
        <f>K12</f>
        <v>17212.400000000001</v>
      </c>
      <c r="L10" s="85">
        <f>L12</f>
        <v>14175.3</v>
      </c>
    </row>
    <row r="11" spans="1:12" ht="18.75" customHeight="1" thickBot="1">
      <c r="A11" s="100"/>
      <c r="B11" s="104"/>
      <c r="C11" s="100"/>
      <c r="D11" s="106"/>
      <c r="E11" s="104"/>
      <c r="F11" s="100"/>
      <c r="G11" s="100"/>
      <c r="H11" s="100"/>
      <c r="I11" s="98"/>
      <c r="J11" s="87"/>
      <c r="K11" s="87"/>
      <c r="L11" s="87"/>
    </row>
    <row r="12" spans="1:12" ht="18.75" customHeight="1" thickBot="1">
      <c r="A12" s="57">
        <v>182</v>
      </c>
      <c r="B12" s="56" t="s">
        <v>44</v>
      </c>
      <c r="C12" s="35" t="s">
        <v>29</v>
      </c>
      <c r="D12" s="101" t="s">
        <v>26</v>
      </c>
      <c r="E12" s="102"/>
      <c r="F12" s="35" t="s">
        <v>25</v>
      </c>
      <c r="G12" s="35" t="s">
        <v>27</v>
      </c>
      <c r="H12" s="35" t="s">
        <v>28</v>
      </c>
      <c r="I12" s="36" t="s">
        <v>50</v>
      </c>
      <c r="J12" s="53">
        <f>J13</f>
        <v>14173.5</v>
      </c>
      <c r="K12" s="53">
        <f>K13</f>
        <v>17212.400000000001</v>
      </c>
      <c r="L12" s="53">
        <f>L13</f>
        <v>14175.3</v>
      </c>
    </row>
    <row r="13" spans="1:12" ht="19.5" customHeight="1">
      <c r="A13" s="125">
        <v>182</v>
      </c>
      <c r="B13" s="103">
        <v>1</v>
      </c>
      <c r="C13" s="99" t="s">
        <v>29</v>
      </c>
      <c r="D13" s="105" t="s">
        <v>48</v>
      </c>
      <c r="E13" s="103"/>
      <c r="F13" s="99" t="s">
        <v>29</v>
      </c>
      <c r="G13" s="99" t="s">
        <v>27</v>
      </c>
      <c r="H13" s="99" t="s">
        <v>45</v>
      </c>
      <c r="I13" s="97" t="s">
        <v>51</v>
      </c>
      <c r="J13" s="52">
        <v>14173.5</v>
      </c>
      <c r="K13" s="52">
        <f>K15+K18+K22</f>
        <v>17212.400000000001</v>
      </c>
      <c r="L13" s="52">
        <f>L15+L18+L22</f>
        <v>14175.3</v>
      </c>
    </row>
    <row r="14" spans="1:12" ht="3.75" customHeight="1" thickBot="1">
      <c r="A14" s="126"/>
      <c r="B14" s="104"/>
      <c r="C14" s="100"/>
      <c r="D14" s="106"/>
      <c r="E14" s="104"/>
      <c r="F14" s="100"/>
      <c r="G14" s="100"/>
      <c r="H14" s="100"/>
      <c r="I14" s="98"/>
      <c r="J14" s="44"/>
      <c r="K14" s="44"/>
      <c r="L14" s="44"/>
    </row>
    <row r="15" spans="1:12">
      <c r="A15" s="116">
        <v>182</v>
      </c>
      <c r="B15" s="107" t="s">
        <v>44</v>
      </c>
      <c r="C15" s="110" t="s">
        <v>29</v>
      </c>
      <c r="D15" s="113" t="s">
        <v>61</v>
      </c>
      <c r="E15" s="107"/>
      <c r="F15" s="110" t="s">
        <v>29</v>
      </c>
      <c r="G15" s="110" t="s">
        <v>27</v>
      </c>
      <c r="H15" s="110" t="s">
        <v>45</v>
      </c>
      <c r="I15" s="119" t="s">
        <v>64</v>
      </c>
      <c r="J15" s="85">
        <v>14023.5</v>
      </c>
      <c r="K15" s="85">
        <v>17062.400000000001</v>
      </c>
      <c r="L15" s="85">
        <v>14025.3</v>
      </c>
    </row>
    <row r="16" spans="1:12">
      <c r="A16" s="117"/>
      <c r="B16" s="108"/>
      <c r="C16" s="111"/>
      <c r="D16" s="114"/>
      <c r="E16" s="108"/>
      <c r="F16" s="111"/>
      <c r="G16" s="111"/>
      <c r="H16" s="111"/>
      <c r="I16" s="121"/>
      <c r="J16" s="86"/>
      <c r="K16" s="86"/>
      <c r="L16" s="86"/>
    </row>
    <row r="17" spans="1:12" ht="39.75" customHeight="1" thickBot="1">
      <c r="A17" s="118"/>
      <c r="B17" s="109"/>
      <c r="C17" s="112"/>
      <c r="D17" s="115"/>
      <c r="E17" s="109"/>
      <c r="F17" s="112"/>
      <c r="G17" s="112"/>
      <c r="H17" s="112"/>
      <c r="I17" s="120"/>
      <c r="J17" s="87"/>
      <c r="K17" s="87"/>
      <c r="L17" s="87"/>
    </row>
    <row r="18" spans="1:12" ht="18.75" customHeight="1">
      <c r="A18" s="116">
        <v>182</v>
      </c>
      <c r="B18" s="107">
        <v>1</v>
      </c>
      <c r="C18" s="110" t="s">
        <v>29</v>
      </c>
      <c r="D18" s="113" t="s">
        <v>47</v>
      </c>
      <c r="E18" s="107"/>
      <c r="F18" s="110" t="s">
        <v>29</v>
      </c>
      <c r="G18" s="110" t="s">
        <v>27</v>
      </c>
      <c r="H18" s="110">
        <v>110</v>
      </c>
      <c r="I18" s="119" t="s">
        <v>63</v>
      </c>
      <c r="J18" s="85">
        <v>40</v>
      </c>
      <c r="K18" s="85">
        <v>40</v>
      </c>
      <c r="L18" s="85">
        <v>40</v>
      </c>
    </row>
    <row r="19" spans="1:12" ht="18.75" customHeight="1">
      <c r="A19" s="117"/>
      <c r="B19" s="108"/>
      <c r="C19" s="111"/>
      <c r="D19" s="114"/>
      <c r="E19" s="108"/>
      <c r="F19" s="111"/>
      <c r="G19" s="111"/>
      <c r="H19" s="111"/>
      <c r="I19" s="121"/>
      <c r="J19" s="86"/>
      <c r="K19" s="86"/>
      <c r="L19" s="86"/>
    </row>
    <row r="20" spans="1:12" ht="18.75" customHeight="1">
      <c r="A20" s="117"/>
      <c r="B20" s="108"/>
      <c r="C20" s="111"/>
      <c r="D20" s="114"/>
      <c r="E20" s="108"/>
      <c r="F20" s="111"/>
      <c r="G20" s="111"/>
      <c r="H20" s="111"/>
      <c r="I20" s="121"/>
      <c r="J20" s="86"/>
      <c r="K20" s="86"/>
      <c r="L20" s="86"/>
    </row>
    <row r="21" spans="1:12" ht="39" customHeight="1" thickBot="1">
      <c r="A21" s="118"/>
      <c r="B21" s="109"/>
      <c r="C21" s="112"/>
      <c r="D21" s="115"/>
      <c r="E21" s="109"/>
      <c r="F21" s="112"/>
      <c r="G21" s="112"/>
      <c r="H21" s="112"/>
      <c r="I21" s="120"/>
      <c r="J21" s="87"/>
      <c r="K21" s="87"/>
      <c r="L21" s="87"/>
    </row>
    <row r="22" spans="1:12" ht="18.75" customHeight="1">
      <c r="A22" s="116">
        <v>182</v>
      </c>
      <c r="B22" s="110" t="s">
        <v>44</v>
      </c>
      <c r="C22" s="110" t="s">
        <v>29</v>
      </c>
      <c r="D22" s="113" t="s">
        <v>62</v>
      </c>
      <c r="E22" s="107"/>
      <c r="F22" s="110" t="s">
        <v>29</v>
      </c>
      <c r="G22" s="110" t="s">
        <v>27</v>
      </c>
      <c r="H22" s="110" t="s">
        <v>45</v>
      </c>
      <c r="I22" s="119" t="s">
        <v>65</v>
      </c>
      <c r="J22" s="85">
        <v>110</v>
      </c>
      <c r="K22" s="85">
        <v>110</v>
      </c>
      <c r="L22" s="85">
        <v>110</v>
      </c>
    </row>
    <row r="23" spans="1:12" ht="26.25" customHeight="1" thickBot="1">
      <c r="A23" s="117"/>
      <c r="B23" s="111"/>
      <c r="C23" s="111"/>
      <c r="D23" s="114"/>
      <c r="E23" s="108"/>
      <c r="F23" s="111"/>
      <c r="G23" s="111"/>
      <c r="H23" s="111"/>
      <c r="I23" s="120"/>
      <c r="J23" s="87"/>
      <c r="K23" s="87"/>
      <c r="L23" s="87"/>
    </row>
    <row r="24" spans="1:12" ht="44.25" customHeight="1" thickBot="1">
      <c r="A24" s="61">
        <v>900</v>
      </c>
      <c r="B24" s="62" t="s">
        <v>74</v>
      </c>
      <c r="C24" s="63" t="s">
        <v>75</v>
      </c>
      <c r="D24" s="127" t="s">
        <v>76</v>
      </c>
      <c r="E24" s="128"/>
      <c r="F24" s="63" t="s">
        <v>77</v>
      </c>
      <c r="G24" s="62" t="s">
        <v>27</v>
      </c>
      <c r="H24" s="63" t="s">
        <v>78</v>
      </c>
      <c r="I24" s="59" t="s">
        <v>92</v>
      </c>
      <c r="J24" s="60">
        <v>2340</v>
      </c>
      <c r="K24" s="60">
        <v>0</v>
      </c>
      <c r="L24" s="60">
        <v>0</v>
      </c>
    </row>
    <row r="25" spans="1:12" ht="18.75" customHeight="1" thickBot="1">
      <c r="A25" s="122"/>
      <c r="B25" s="123"/>
      <c r="C25" s="123"/>
      <c r="D25" s="123"/>
      <c r="E25" s="123"/>
      <c r="F25" s="123"/>
      <c r="G25" s="123"/>
      <c r="H25" s="124"/>
      <c r="I25" s="2" t="s">
        <v>5</v>
      </c>
      <c r="J25" s="41">
        <f>J10+J24</f>
        <v>16513.5</v>
      </c>
      <c r="K25" s="41">
        <f>K10</f>
        <v>17212.400000000001</v>
      </c>
      <c r="L25" s="41">
        <f>L10</f>
        <v>14175.3</v>
      </c>
    </row>
    <row r="26" spans="1:12">
      <c r="B26" s="3"/>
    </row>
  </sheetData>
  <mergeCells count="72">
    <mergeCell ref="A25:H25"/>
    <mergeCell ref="A8:A9"/>
    <mergeCell ref="A10:A11"/>
    <mergeCell ref="A13:A14"/>
    <mergeCell ref="A15:A17"/>
    <mergeCell ref="G22:G23"/>
    <mergeCell ref="H22:H23"/>
    <mergeCell ref="B22:B23"/>
    <mergeCell ref="D24:E24"/>
    <mergeCell ref="G18:G21"/>
    <mergeCell ref="J22:J23"/>
    <mergeCell ref="A18:A21"/>
    <mergeCell ref="A22:A23"/>
    <mergeCell ref="I22:I23"/>
    <mergeCell ref="G15:G17"/>
    <mergeCell ref="H15:H17"/>
    <mergeCell ref="I15:I17"/>
    <mergeCell ref="H18:H21"/>
    <mergeCell ref="I18:I21"/>
    <mergeCell ref="C22:C23"/>
    <mergeCell ref="D22:E23"/>
    <mergeCell ref="F22:F23"/>
    <mergeCell ref="B18:B21"/>
    <mergeCell ref="C18:C21"/>
    <mergeCell ref="D18:E21"/>
    <mergeCell ref="F18:F21"/>
    <mergeCell ref="G13:G14"/>
    <mergeCell ref="H13:H14"/>
    <mergeCell ref="I13:I14"/>
    <mergeCell ref="B15:B17"/>
    <mergeCell ref="C15:C17"/>
    <mergeCell ref="D15:E17"/>
    <mergeCell ref="F15:F17"/>
    <mergeCell ref="C8:C9"/>
    <mergeCell ref="D8:D9"/>
    <mergeCell ref="D12:E12"/>
    <mergeCell ref="B13:B14"/>
    <mergeCell ref="C13:C14"/>
    <mergeCell ref="D13:E14"/>
    <mergeCell ref="B10:B11"/>
    <mergeCell ref="C10:C11"/>
    <mergeCell ref="D10:E11"/>
    <mergeCell ref="J15:J17"/>
    <mergeCell ref="I10:I11"/>
    <mergeCell ref="F10:F11"/>
    <mergeCell ref="G10:G11"/>
    <mergeCell ref="H10:H11"/>
    <mergeCell ref="E8:E9"/>
    <mergeCell ref="F8:F9"/>
    <mergeCell ref="G8:G9"/>
    <mergeCell ref="H8:H9"/>
    <mergeCell ref="F13:F14"/>
    <mergeCell ref="K22:K23"/>
    <mergeCell ref="B8:B9"/>
    <mergeCell ref="L22:L23"/>
    <mergeCell ref="J8:L8"/>
    <mergeCell ref="K10:K11"/>
    <mergeCell ref="I8:I9"/>
    <mergeCell ref="K15:K17"/>
    <mergeCell ref="K18:K21"/>
    <mergeCell ref="L10:L11"/>
    <mergeCell ref="L15:L17"/>
    <mergeCell ref="B1:L1"/>
    <mergeCell ref="B2:L2"/>
    <mergeCell ref="B3:L3"/>
    <mergeCell ref="B4:L4"/>
    <mergeCell ref="B5:L5"/>
    <mergeCell ref="J18:J21"/>
    <mergeCell ref="B6:L6"/>
    <mergeCell ref="B7:L7"/>
    <mergeCell ref="L18:L21"/>
    <mergeCell ref="J10:J11"/>
  </mergeCells>
  <phoneticPr fontId="4" type="noConversion"/>
  <pageMargins left="0.19685039370078741" right="0.19685039370078741" top="0" bottom="0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1"/>
  <sheetViews>
    <sheetView view="pageBreakPreview" topLeftCell="B262" zoomScale="60" zoomScaleNormal="100" workbookViewId="0">
      <selection activeCell="G137" sqref="G137:H137"/>
    </sheetView>
  </sheetViews>
  <sheetFormatPr defaultRowHeight="12.75"/>
  <cols>
    <col min="1" max="1" width="10.28515625" style="30" customWidth="1"/>
    <col min="2" max="2" width="14" customWidth="1"/>
    <col min="3" max="3" width="6" customWidth="1"/>
    <col min="4" max="4" width="5.7109375" customWidth="1"/>
    <col min="5" max="5" width="69.42578125" customWidth="1"/>
    <col min="6" max="6" width="14" customWidth="1"/>
    <col min="7" max="7" width="13" customWidth="1"/>
    <col min="8" max="8" width="11.42578125" customWidth="1"/>
    <col min="9" max="16384" width="9.140625" style="30"/>
  </cols>
  <sheetData>
    <row r="1" spans="1:8" s="25" customFormat="1" ht="21.75" customHeight="1" thickBot="1">
      <c r="B1" s="143" t="s">
        <v>6</v>
      </c>
      <c r="C1" s="143"/>
      <c r="D1" s="143"/>
      <c r="E1" s="143"/>
      <c r="F1" s="13"/>
      <c r="G1" s="13"/>
      <c r="H1" s="13"/>
    </row>
    <row r="2" spans="1:8" s="25" customFormat="1" ht="15" hidden="1">
      <c r="B2" s="13"/>
      <c r="C2" s="13"/>
      <c r="D2" s="13"/>
      <c r="E2" s="13"/>
      <c r="F2" s="20"/>
      <c r="G2" s="20"/>
      <c r="H2" s="20" t="s">
        <v>52</v>
      </c>
    </row>
    <row r="3" spans="1:8" s="25" customFormat="1" ht="14.25">
      <c r="A3" s="154" t="s">
        <v>110</v>
      </c>
      <c r="B3" s="144" t="s">
        <v>42</v>
      </c>
      <c r="C3" s="144" t="s">
        <v>53</v>
      </c>
      <c r="D3" s="144"/>
      <c r="E3" s="144" t="s">
        <v>3</v>
      </c>
      <c r="F3" s="144" t="s">
        <v>73</v>
      </c>
      <c r="G3" s="144" t="s">
        <v>108</v>
      </c>
      <c r="H3" s="144" t="s">
        <v>109</v>
      </c>
    </row>
    <row r="4" spans="1:8" s="26" customFormat="1" ht="105.75" customHeight="1">
      <c r="A4" s="155"/>
      <c r="B4" s="144"/>
      <c r="C4" s="144"/>
      <c r="D4" s="144"/>
      <c r="E4" s="144"/>
      <c r="F4" s="144"/>
      <c r="G4" s="144"/>
      <c r="H4" s="144"/>
    </row>
    <row r="5" spans="1:8" s="26" customFormat="1" ht="12" customHeight="1" thickBot="1">
      <c r="A5" s="58">
        <v>1</v>
      </c>
      <c r="B5" s="15">
        <v>2</v>
      </c>
      <c r="C5" s="144">
        <v>3</v>
      </c>
      <c r="D5" s="144"/>
      <c r="E5" s="15">
        <v>4</v>
      </c>
      <c r="F5" s="15">
        <v>5</v>
      </c>
      <c r="G5" s="15">
        <v>6</v>
      </c>
      <c r="H5" s="15">
        <v>7</v>
      </c>
    </row>
    <row r="6" spans="1:8" s="25" customFormat="1" ht="15">
      <c r="A6" s="156">
        <v>900</v>
      </c>
      <c r="B6" s="145"/>
      <c r="C6" s="146"/>
      <c r="D6" s="146"/>
      <c r="E6" s="14" t="s">
        <v>41</v>
      </c>
      <c r="F6" s="38">
        <f>F7+F24</f>
        <v>17913.5</v>
      </c>
      <c r="G6" s="38">
        <f>G7+G24</f>
        <v>16782.099999999999</v>
      </c>
      <c r="H6" s="38">
        <f>H7+H24</f>
        <v>13466.5</v>
      </c>
    </row>
    <row r="7" spans="1:8" s="25" customFormat="1" ht="15">
      <c r="A7" s="157"/>
      <c r="B7" s="10"/>
      <c r="C7" s="147">
        <v>200</v>
      </c>
      <c r="D7" s="147"/>
      <c r="E7" s="50" t="s">
        <v>7</v>
      </c>
      <c r="F7" s="40">
        <f>F8+F12+F21+F23+F19</f>
        <v>17626.5</v>
      </c>
      <c r="G7" s="40">
        <f>G8+G12+G21+G23+G19</f>
        <v>16582.099999999999</v>
      </c>
      <c r="H7" s="40">
        <f>H8+H12+H21+H23+H19</f>
        <v>13266.5</v>
      </c>
    </row>
    <row r="8" spans="1:8" s="25" customFormat="1" ht="15">
      <c r="A8" s="157"/>
      <c r="B8" s="10"/>
      <c r="C8" s="147">
        <v>210</v>
      </c>
      <c r="D8" s="147"/>
      <c r="E8" s="14" t="s">
        <v>21</v>
      </c>
      <c r="F8" s="38">
        <f>SUM(F9:F11)</f>
        <v>7807.4</v>
      </c>
      <c r="G8" s="38">
        <f>SUM(G9:G11)</f>
        <v>6676</v>
      </c>
      <c r="H8" s="38">
        <f>SUM(H9:H11)</f>
        <v>6676</v>
      </c>
    </row>
    <row r="9" spans="1:8" s="25" customFormat="1" ht="14.25" customHeight="1">
      <c r="A9" s="157"/>
      <c r="B9" s="10"/>
      <c r="C9" s="145">
        <v>211</v>
      </c>
      <c r="D9" s="145"/>
      <c r="E9" s="12" t="s">
        <v>8</v>
      </c>
      <c r="F9" s="37">
        <f t="shared" ref="F9:H11" si="0">F33</f>
        <v>5810.8</v>
      </c>
      <c r="G9" s="37">
        <f t="shared" si="0"/>
        <v>4965.3999999999996</v>
      </c>
      <c r="H9" s="37">
        <f t="shared" si="0"/>
        <v>4965.3999999999996</v>
      </c>
    </row>
    <row r="10" spans="1:8" s="25" customFormat="1" ht="14.25" customHeight="1">
      <c r="A10" s="157"/>
      <c r="B10" s="10"/>
      <c r="C10" s="145">
        <v>212</v>
      </c>
      <c r="D10" s="145"/>
      <c r="E10" s="12" t="s">
        <v>9</v>
      </c>
      <c r="F10" s="37">
        <f t="shared" si="0"/>
        <v>352</v>
      </c>
      <c r="G10" s="37">
        <f t="shared" si="0"/>
        <v>352</v>
      </c>
      <c r="H10" s="37">
        <f t="shared" si="0"/>
        <v>352</v>
      </c>
    </row>
    <row r="11" spans="1:8" s="25" customFormat="1" ht="14.25" customHeight="1">
      <c r="A11" s="157"/>
      <c r="B11" s="10"/>
      <c r="C11" s="145">
        <v>213</v>
      </c>
      <c r="D11" s="145"/>
      <c r="E11" s="12" t="s">
        <v>22</v>
      </c>
      <c r="F11" s="37">
        <f t="shared" si="0"/>
        <v>1644.6</v>
      </c>
      <c r="G11" s="37">
        <f t="shared" si="0"/>
        <v>1358.6</v>
      </c>
      <c r="H11" s="37">
        <f t="shared" si="0"/>
        <v>1358.6</v>
      </c>
    </row>
    <row r="12" spans="1:8" s="25" customFormat="1" ht="15">
      <c r="A12" s="157"/>
      <c r="B12" s="10"/>
      <c r="C12" s="147">
        <v>220</v>
      </c>
      <c r="D12" s="147"/>
      <c r="E12" s="14" t="s">
        <v>10</v>
      </c>
      <c r="F12" s="38">
        <f>SUM(F13:F18)</f>
        <v>7032.6</v>
      </c>
      <c r="G12" s="38">
        <f>SUM(G13:G18)</f>
        <v>6424.8</v>
      </c>
      <c r="H12" s="38">
        <f>SUM(H13:H18)</f>
        <v>6184</v>
      </c>
    </row>
    <row r="13" spans="1:8" s="25" customFormat="1" ht="14.25" customHeight="1">
      <c r="A13" s="157"/>
      <c r="B13" s="10"/>
      <c r="C13" s="145">
        <v>221</v>
      </c>
      <c r="D13" s="145"/>
      <c r="E13" s="12" t="s">
        <v>31</v>
      </c>
      <c r="F13" s="37">
        <f t="shared" ref="F13:H14" si="1">F37</f>
        <v>170</v>
      </c>
      <c r="G13" s="37">
        <f t="shared" si="1"/>
        <v>167</v>
      </c>
      <c r="H13" s="37">
        <f t="shared" si="1"/>
        <v>167</v>
      </c>
    </row>
    <row r="14" spans="1:8" s="25" customFormat="1" ht="14.25" customHeight="1">
      <c r="A14" s="157"/>
      <c r="B14" s="10"/>
      <c r="C14" s="145">
        <v>222</v>
      </c>
      <c r="D14" s="145"/>
      <c r="E14" s="12" t="s">
        <v>11</v>
      </c>
      <c r="F14" s="37">
        <f t="shared" si="1"/>
        <v>1310</v>
      </c>
      <c r="G14" s="37">
        <f t="shared" si="1"/>
        <v>1419</v>
      </c>
      <c r="H14" s="37">
        <f t="shared" si="1"/>
        <v>1419</v>
      </c>
    </row>
    <row r="15" spans="1:8" s="25" customFormat="1" ht="14.25" customHeight="1">
      <c r="A15" s="157"/>
      <c r="B15" s="10"/>
      <c r="C15" s="145">
        <v>223</v>
      </c>
      <c r="D15" s="145"/>
      <c r="E15" s="12" t="s">
        <v>12</v>
      </c>
      <c r="F15" s="37">
        <f t="shared" ref="F15:H17" si="2">F39</f>
        <v>123.1</v>
      </c>
      <c r="G15" s="37">
        <f t="shared" si="2"/>
        <v>119.1</v>
      </c>
      <c r="H15" s="37">
        <f t="shared" si="2"/>
        <v>119.1</v>
      </c>
    </row>
    <row r="16" spans="1:8" s="25" customFormat="1" ht="14.25" customHeight="1">
      <c r="A16" s="157"/>
      <c r="B16" s="10"/>
      <c r="C16" s="145">
        <v>224</v>
      </c>
      <c r="D16" s="145"/>
      <c r="E16" s="12" t="s">
        <v>13</v>
      </c>
      <c r="F16" s="37">
        <f t="shared" si="2"/>
        <v>27.4</v>
      </c>
      <c r="G16" s="37">
        <f t="shared" si="2"/>
        <v>27.4</v>
      </c>
      <c r="H16" s="37">
        <f t="shared" si="2"/>
        <v>27.4</v>
      </c>
    </row>
    <row r="17" spans="1:8" s="25" customFormat="1" ht="14.25" customHeight="1">
      <c r="A17" s="157"/>
      <c r="B17" s="10"/>
      <c r="C17" s="145">
        <v>225</v>
      </c>
      <c r="D17" s="145"/>
      <c r="E17" s="12" t="s">
        <v>14</v>
      </c>
      <c r="F17" s="37">
        <f t="shared" si="2"/>
        <v>701</v>
      </c>
      <c r="G17" s="37">
        <f t="shared" si="2"/>
        <v>700</v>
      </c>
      <c r="H17" s="37">
        <f t="shared" si="2"/>
        <v>700</v>
      </c>
    </row>
    <row r="18" spans="1:8" s="25" customFormat="1" ht="14.25" customHeight="1">
      <c r="A18" s="157"/>
      <c r="B18" s="10"/>
      <c r="C18" s="145">
        <v>226</v>
      </c>
      <c r="D18" s="145"/>
      <c r="E18" s="12" t="s">
        <v>15</v>
      </c>
      <c r="F18" s="37">
        <f>F42+F212+F262</f>
        <v>4701.1000000000004</v>
      </c>
      <c r="G18" s="37">
        <f>G42+G212+G262</f>
        <v>3992.3</v>
      </c>
      <c r="H18" s="37">
        <f>H42+H212+H262</f>
        <v>3751.5</v>
      </c>
    </row>
    <row r="19" spans="1:8" s="25" customFormat="1" ht="14.25" customHeight="1">
      <c r="A19" s="157"/>
      <c r="B19" s="10"/>
      <c r="C19" s="138">
        <v>250</v>
      </c>
      <c r="D19" s="138"/>
      <c r="E19" s="5" t="s">
        <v>152</v>
      </c>
      <c r="F19" s="38">
        <f>F20</f>
        <v>108</v>
      </c>
      <c r="G19" s="38">
        <f>G20</f>
        <v>108</v>
      </c>
      <c r="H19" s="38">
        <f>H20</f>
        <v>108</v>
      </c>
    </row>
    <row r="20" spans="1:8" s="25" customFormat="1" ht="30.75" customHeight="1">
      <c r="A20" s="157"/>
      <c r="B20" s="10"/>
      <c r="C20" s="129">
        <v>251</v>
      </c>
      <c r="D20" s="129"/>
      <c r="E20" s="67" t="s">
        <v>153</v>
      </c>
      <c r="F20" s="37">
        <f>F230</f>
        <v>108</v>
      </c>
      <c r="G20" s="37">
        <f>G230</f>
        <v>108</v>
      </c>
      <c r="H20" s="37">
        <f>H230</f>
        <v>108</v>
      </c>
    </row>
    <row r="21" spans="1:8" s="25" customFormat="1" ht="15">
      <c r="A21" s="157"/>
      <c r="B21" s="10"/>
      <c r="C21" s="147">
        <v>260</v>
      </c>
      <c r="D21" s="147"/>
      <c r="E21" s="14" t="s">
        <v>16</v>
      </c>
      <c r="F21" s="38">
        <f>F22</f>
        <v>70.400000000000006</v>
      </c>
      <c r="G21" s="38">
        <f>G22</f>
        <v>70.400000000000006</v>
      </c>
      <c r="H21" s="38">
        <f>H22</f>
        <v>70.400000000000006</v>
      </c>
    </row>
    <row r="22" spans="1:8" s="25" customFormat="1" ht="14.25" customHeight="1">
      <c r="A22" s="157"/>
      <c r="B22" s="10"/>
      <c r="C22" s="145">
        <v>262</v>
      </c>
      <c r="D22" s="145"/>
      <c r="E22" s="76" t="s">
        <v>150</v>
      </c>
      <c r="F22" s="37">
        <f>F249</f>
        <v>70.400000000000006</v>
      </c>
      <c r="G22" s="37">
        <f>G249</f>
        <v>70.400000000000006</v>
      </c>
      <c r="H22" s="37">
        <f>H249</f>
        <v>70.400000000000006</v>
      </c>
    </row>
    <row r="23" spans="1:8" s="25" customFormat="1" ht="15">
      <c r="A23" s="157"/>
      <c r="B23" s="10"/>
      <c r="C23" s="147">
        <v>290</v>
      </c>
      <c r="D23" s="147"/>
      <c r="E23" s="14" t="s">
        <v>17</v>
      </c>
      <c r="F23" s="38">
        <f>F43+F263</f>
        <v>2608.1</v>
      </c>
      <c r="G23" s="38">
        <f>G43+G263</f>
        <v>3302.9</v>
      </c>
      <c r="H23" s="38">
        <f>H43+H263</f>
        <v>228.1</v>
      </c>
    </row>
    <row r="24" spans="1:8" s="25" customFormat="1" ht="15">
      <c r="A24" s="157"/>
      <c r="B24" s="10"/>
      <c r="C24" s="147">
        <v>300</v>
      </c>
      <c r="D24" s="147"/>
      <c r="E24" s="14" t="s">
        <v>32</v>
      </c>
      <c r="F24" s="38">
        <f>F25+F26</f>
        <v>287</v>
      </c>
      <c r="G24" s="38">
        <f>G25+G26</f>
        <v>200</v>
      </c>
      <c r="H24" s="38">
        <f>H25+H26</f>
        <v>200</v>
      </c>
    </row>
    <row r="25" spans="1:8" s="25" customFormat="1" ht="14.25" customHeight="1">
      <c r="A25" s="157"/>
      <c r="B25" s="10"/>
      <c r="C25" s="145">
        <v>310</v>
      </c>
      <c r="D25" s="145"/>
      <c r="E25" s="10" t="s">
        <v>18</v>
      </c>
      <c r="F25" s="42">
        <f t="shared" ref="F25:H26" si="3">F45</f>
        <v>100</v>
      </c>
      <c r="G25" s="42">
        <f t="shared" si="3"/>
        <v>100</v>
      </c>
      <c r="H25" s="42">
        <f t="shared" si="3"/>
        <v>100</v>
      </c>
    </row>
    <row r="26" spans="1:8" s="25" customFormat="1" ht="14.25" customHeight="1" thickBot="1">
      <c r="A26" s="158"/>
      <c r="B26" s="10"/>
      <c r="C26" s="145">
        <v>340</v>
      </c>
      <c r="D26" s="145"/>
      <c r="E26" s="10" t="s">
        <v>19</v>
      </c>
      <c r="F26" s="42">
        <f t="shared" si="3"/>
        <v>187</v>
      </c>
      <c r="G26" s="42">
        <f t="shared" si="3"/>
        <v>100</v>
      </c>
      <c r="H26" s="42">
        <f t="shared" si="3"/>
        <v>100</v>
      </c>
    </row>
    <row r="27" spans="1:8" s="25" customFormat="1" ht="14.25" customHeight="1">
      <c r="A27" s="156">
        <v>900</v>
      </c>
      <c r="B27" s="148" t="s">
        <v>72</v>
      </c>
      <c r="C27" s="148"/>
      <c r="D27" s="148"/>
      <c r="E27" s="148"/>
      <c r="F27" s="148"/>
      <c r="G27" s="148"/>
      <c r="H27" s="148"/>
    </row>
    <row r="28" spans="1:8" s="25" customFormat="1" ht="14.25" customHeight="1">
      <c r="A28" s="157"/>
      <c r="B28" s="148"/>
      <c r="C28" s="148"/>
      <c r="D28" s="148"/>
      <c r="E28" s="148"/>
      <c r="F28" s="148"/>
      <c r="G28" s="148"/>
      <c r="H28" s="148"/>
    </row>
    <row r="29" spans="1:8" s="25" customFormat="1" ht="15.75" customHeight="1">
      <c r="A29" s="157"/>
      <c r="B29" s="148"/>
      <c r="C29" s="148"/>
      <c r="D29" s="148"/>
      <c r="E29" s="148"/>
      <c r="F29" s="148"/>
      <c r="G29" s="148"/>
      <c r="H29" s="148"/>
    </row>
    <row r="30" spans="1:8" s="25" customFormat="1" ht="15">
      <c r="A30" s="157"/>
      <c r="B30" s="145"/>
      <c r="C30" s="145"/>
      <c r="D30" s="145"/>
      <c r="E30" s="14" t="s">
        <v>30</v>
      </c>
      <c r="F30" s="38">
        <f>F31+F44</f>
        <v>15774</v>
      </c>
      <c r="G30" s="38">
        <f>G31+G44</f>
        <v>14799.9</v>
      </c>
      <c r="H30" s="38">
        <f>H31+H44</f>
        <v>11725.1</v>
      </c>
    </row>
    <row r="31" spans="1:8" s="25" customFormat="1" ht="15">
      <c r="A31" s="157"/>
      <c r="B31" s="10"/>
      <c r="C31" s="147">
        <v>200</v>
      </c>
      <c r="D31" s="147"/>
      <c r="E31" s="50" t="s">
        <v>7</v>
      </c>
      <c r="F31" s="40">
        <f>F32+F36+F43</f>
        <v>15487</v>
      </c>
      <c r="G31" s="40">
        <f>G32+G36+G43</f>
        <v>14599.9</v>
      </c>
      <c r="H31" s="40">
        <f>H32+H36+H43</f>
        <v>11525.1</v>
      </c>
    </row>
    <row r="32" spans="1:8" s="25" customFormat="1" ht="15">
      <c r="A32" s="157"/>
      <c r="B32" s="10"/>
      <c r="C32" s="147">
        <v>210</v>
      </c>
      <c r="D32" s="147"/>
      <c r="E32" s="14" t="s">
        <v>21</v>
      </c>
      <c r="F32" s="38">
        <f>SUM(F33:F35)</f>
        <v>7807.4</v>
      </c>
      <c r="G32" s="38">
        <f>SUM(G33:G35)</f>
        <v>6676</v>
      </c>
      <c r="H32" s="38">
        <f>SUM(H33:H35)</f>
        <v>6676</v>
      </c>
    </row>
    <row r="33" spans="1:8" s="25" customFormat="1" ht="14.25" customHeight="1">
      <c r="A33" s="157"/>
      <c r="B33" s="10"/>
      <c r="C33" s="145">
        <v>211</v>
      </c>
      <c r="D33" s="145"/>
      <c r="E33" s="12" t="s">
        <v>8</v>
      </c>
      <c r="F33" s="37">
        <f t="shared" ref="F33:H35" si="4">F53+F113</f>
        <v>5810.8</v>
      </c>
      <c r="G33" s="37">
        <f t="shared" si="4"/>
        <v>4965.3999999999996</v>
      </c>
      <c r="H33" s="37">
        <f t="shared" si="4"/>
        <v>4965.3999999999996</v>
      </c>
    </row>
    <row r="34" spans="1:8" s="25" customFormat="1" ht="14.25" customHeight="1">
      <c r="A34" s="157"/>
      <c r="B34" s="10"/>
      <c r="C34" s="145">
        <v>212</v>
      </c>
      <c r="D34" s="145"/>
      <c r="E34" s="12" t="s">
        <v>9</v>
      </c>
      <c r="F34" s="37">
        <f t="shared" si="4"/>
        <v>352</v>
      </c>
      <c r="G34" s="37">
        <f t="shared" si="4"/>
        <v>352</v>
      </c>
      <c r="H34" s="37">
        <f t="shared" si="4"/>
        <v>352</v>
      </c>
    </row>
    <row r="35" spans="1:8" s="25" customFormat="1" ht="14.25" customHeight="1">
      <c r="A35" s="157"/>
      <c r="B35" s="10"/>
      <c r="C35" s="145">
        <v>213</v>
      </c>
      <c r="D35" s="145"/>
      <c r="E35" s="12" t="s">
        <v>22</v>
      </c>
      <c r="F35" s="37">
        <f t="shared" si="4"/>
        <v>1644.6</v>
      </c>
      <c r="G35" s="37">
        <f t="shared" si="4"/>
        <v>1358.6</v>
      </c>
      <c r="H35" s="37">
        <f t="shared" si="4"/>
        <v>1358.6</v>
      </c>
    </row>
    <row r="36" spans="1:8" s="25" customFormat="1" ht="15">
      <c r="A36" s="157"/>
      <c r="B36" s="10"/>
      <c r="C36" s="147">
        <v>220</v>
      </c>
      <c r="D36" s="147"/>
      <c r="E36" s="14" t="s">
        <v>10</v>
      </c>
      <c r="F36" s="38">
        <f>SUM(F37:F42)</f>
        <v>5111.5</v>
      </c>
      <c r="G36" s="38">
        <f>SUM(G37:G42)</f>
        <v>4621</v>
      </c>
      <c r="H36" s="38">
        <f>SUM(H37:H42)</f>
        <v>4621</v>
      </c>
    </row>
    <row r="37" spans="1:8" s="25" customFormat="1" ht="14.25" customHeight="1">
      <c r="A37" s="157"/>
      <c r="B37" s="10"/>
      <c r="C37" s="145">
        <v>221</v>
      </c>
      <c r="D37" s="145"/>
      <c r="E37" s="12" t="s">
        <v>31</v>
      </c>
      <c r="F37" s="37">
        <f>F117+F57</f>
        <v>170</v>
      </c>
      <c r="G37" s="37">
        <f>G117+G57</f>
        <v>167</v>
      </c>
      <c r="H37" s="37">
        <f>H117+H57</f>
        <v>167</v>
      </c>
    </row>
    <row r="38" spans="1:8" s="25" customFormat="1" ht="14.25" customHeight="1">
      <c r="A38" s="157"/>
      <c r="B38" s="10"/>
      <c r="C38" s="145">
        <v>222</v>
      </c>
      <c r="D38" s="145"/>
      <c r="E38" s="12" t="s">
        <v>11</v>
      </c>
      <c r="F38" s="37">
        <f>F118+F92</f>
        <v>1310</v>
      </c>
      <c r="G38" s="37">
        <f>G118+G92</f>
        <v>1419</v>
      </c>
      <c r="H38" s="37">
        <f>H118+H92</f>
        <v>1419</v>
      </c>
    </row>
    <row r="39" spans="1:8" s="25" customFormat="1" ht="14.25" customHeight="1">
      <c r="A39" s="157"/>
      <c r="B39" s="10"/>
      <c r="C39" s="145">
        <v>223</v>
      </c>
      <c r="D39" s="145"/>
      <c r="E39" s="12" t="s">
        <v>12</v>
      </c>
      <c r="F39" s="37">
        <f t="shared" ref="F39:H41" si="5">F119</f>
        <v>123.1</v>
      </c>
      <c r="G39" s="37">
        <f t="shared" si="5"/>
        <v>119.1</v>
      </c>
      <c r="H39" s="37">
        <f t="shared" si="5"/>
        <v>119.1</v>
      </c>
    </row>
    <row r="40" spans="1:8" s="25" customFormat="1" ht="14.25" customHeight="1">
      <c r="A40" s="157"/>
      <c r="B40" s="10"/>
      <c r="C40" s="145">
        <v>224</v>
      </c>
      <c r="D40" s="145"/>
      <c r="E40" s="12" t="s">
        <v>13</v>
      </c>
      <c r="F40" s="37">
        <f t="shared" si="5"/>
        <v>27.4</v>
      </c>
      <c r="G40" s="37">
        <f t="shared" si="5"/>
        <v>27.4</v>
      </c>
      <c r="H40" s="37">
        <f t="shared" si="5"/>
        <v>27.4</v>
      </c>
    </row>
    <row r="41" spans="1:8" s="25" customFormat="1" ht="14.25" customHeight="1">
      <c r="A41" s="157"/>
      <c r="B41" s="10"/>
      <c r="C41" s="145">
        <v>225</v>
      </c>
      <c r="D41" s="145"/>
      <c r="E41" s="12" t="s">
        <v>14</v>
      </c>
      <c r="F41" s="37">
        <f t="shared" si="5"/>
        <v>701</v>
      </c>
      <c r="G41" s="37">
        <f t="shared" si="5"/>
        <v>700</v>
      </c>
      <c r="H41" s="37">
        <f t="shared" si="5"/>
        <v>700</v>
      </c>
    </row>
    <row r="42" spans="1:8" s="25" customFormat="1" ht="14.25" customHeight="1">
      <c r="A42" s="157"/>
      <c r="B42" s="10"/>
      <c r="C42" s="145">
        <v>226</v>
      </c>
      <c r="D42" s="145"/>
      <c r="E42" s="12" t="s">
        <v>15</v>
      </c>
      <c r="F42" s="37">
        <f>F58+F122+F191</f>
        <v>2780</v>
      </c>
      <c r="G42" s="37">
        <f>G58+G122+G191</f>
        <v>2188.5</v>
      </c>
      <c r="H42" s="37">
        <f>H58+H122+H191</f>
        <v>2188.5</v>
      </c>
    </row>
    <row r="43" spans="1:8" s="25" customFormat="1" ht="15">
      <c r="A43" s="157"/>
      <c r="B43" s="10"/>
      <c r="C43" s="147">
        <v>290</v>
      </c>
      <c r="D43" s="147"/>
      <c r="E43" s="14" t="s">
        <v>17</v>
      </c>
      <c r="F43" s="38">
        <f>F123+F166+F178+F192+F93</f>
        <v>2568.1</v>
      </c>
      <c r="G43" s="38">
        <f>G123+G166+G178+G192+G93</f>
        <v>3302.9</v>
      </c>
      <c r="H43" s="38">
        <f>H123+H166+H178+H192+H93</f>
        <v>228.1</v>
      </c>
    </row>
    <row r="44" spans="1:8" s="25" customFormat="1" ht="15">
      <c r="A44" s="157"/>
      <c r="B44" s="10"/>
      <c r="C44" s="147">
        <v>300</v>
      </c>
      <c r="D44" s="147"/>
      <c r="E44" s="14" t="s">
        <v>32</v>
      </c>
      <c r="F44" s="38">
        <f>SUM(F45:F46)</f>
        <v>287</v>
      </c>
      <c r="G44" s="38">
        <f>SUM(G45:G46)</f>
        <v>200</v>
      </c>
      <c r="H44" s="38">
        <f>SUM(H45:H46)</f>
        <v>200</v>
      </c>
    </row>
    <row r="45" spans="1:8" s="25" customFormat="1" ht="14.25">
      <c r="A45" s="157"/>
      <c r="B45" s="10"/>
      <c r="C45" s="145">
        <v>310</v>
      </c>
      <c r="D45" s="145"/>
      <c r="E45" s="10" t="s">
        <v>18</v>
      </c>
      <c r="F45" s="42">
        <f t="shared" ref="F45:H46" si="6">F125</f>
        <v>100</v>
      </c>
      <c r="G45" s="42">
        <f t="shared" si="6"/>
        <v>100</v>
      </c>
      <c r="H45" s="42">
        <f t="shared" si="6"/>
        <v>100</v>
      </c>
    </row>
    <row r="46" spans="1:8" s="25" customFormat="1" ht="14.25">
      <c r="A46" s="157"/>
      <c r="B46" s="10"/>
      <c r="C46" s="145">
        <v>340</v>
      </c>
      <c r="D46" s="145"/>
      <c r="E46" s="10" t="s">
        <v>19</v>
      </c>
      <c r="F46" s="37">
        <f t="shared" si="6"/>
        <v>187</v>
      </c>
      <c r="G46" s="37">
        <f t="shared" si="6"/>
        <v>100</v>
      </c>
      <c r="H46" s="37">
        <f t="shared" si="6"/>
        <v>100</v>
      </c>
    </row>
    <row r="47" spans="1:8" s="25" customFormat="1" ht="12" customHeight="1">
      <c r="A47" s="157"/>
      <c r="B47" s="160" t="s">
        <v>111</v>
      </c>
      <c r="C47" s="160"/>
      <c r="D47" s="160"/>
      <c r="E47" s="160"/>
      <c r="F47" s="160"/>
      <c r="G47" s="160"/>
      <c r="H47" s="160"/>
    </row>
    <row r="48" spans="1:8" s="25" customFormat="1" ht="14.25" customHeight="1">
      <c r="A48" s="157"/>
      <c r="B48" s="160"/>
      <c r="C48" s="160"/>
      <c r="D48" s="160"/>
      <c r="E48" s="160"/>
      <c r="F48" s="160"/>
      <c r="G48" s="160"/>
      <c r="H48" s="160"/>
    </row>
    <row r="49" spans="1:8" s="25" customFormat="1" ht="15.75" customHeight="1">
      <c r="A49" s="157"/>
      <c r="B49" s="160"/>
      <c r="C49" s="160"/>
      <c r="D49" s="160"/>
      <c r="E49" s="160"/>
      <c r="F49" s="160"/>
      <c r="G49" s="160"/>
      <c r="H49" s="160"/>
    </row>
    <row r="50" spans="1:8" s="25" customFormat="1" ht="15">
      <c r="A50" s="157"/>
      <c r="B50" s="145"/>
      <c r="C50" s="145"/>
      <c r="D50" s="145"/>
      <c r="E50" s="14" t="s">
        <v>20</v>
      </c>
      <c r="F50" s="38">
        <f>F51</f>
        <v>2495.8000000000002</v>
      </c>
      <c r="G50" s="38">
        <f>G51</f>
        <v>1564.4</v>
      </c>
      <c r="H50" s="38">
        <f>H51</f>
        <v>1564.4</v>
      </c>
    </row>
    <row r="51" spans="1:8" s="25" customFormat="1" ht="15">
      <c r="A51" s="157"/>
      <c r="B51" s="10"/>
      <c r="C51" s="142" t="s">
        <v>33</v>
      </c>
      <c r="D51" s="142"/>
      <c r="E51" s="14" t="s">
        <v>7</v>
      </c>
      <c r="F51" s="38">
        <f>F52+F56</f>
        <v>2495.8000000000002</v>
      </c>
      <c r="G51" s="38">
        <f>G52+G56</f>
        <v>1564.4</v>
      </c>
      <c r="H51" s="38">
        <f>H52+H56</f>
        <v>1564.4</v>
      </c>
    </row>
    <row r="52" spans="1:8" s="25" customFormat="1" ht="15">
      <c r="A52" s="157"/>
      <c r="B52" s="10"/>
      <c r="C52" s="144" t="s">
        <v>34</v>
      </c>
      <c r="D52" s="144"/>
      <c r="E52" s="18" t="s">
        <v>43</v>
      </c>
      <c r="F52" s="39">
        <f>SUM(F53:F55)</f>
        <v>2265.8000000000002</v>
      </c>
      <c r="G52" s="39">
        <f>SUM(G53:G55)</f>
        <v>1334.4</v>
      </c>
      <c r="H52" s="39">
        <f>SUM(H53:H55)</f>
        <v>1334.4</v>
      </c>
    </row>
    <row r="53" spans="1:8" s="27" customFormat="1" ht="14.25" customHeight="1">
      <c r="A53" s="157"/>
      <c r="B53" s="12"/>
      <c r="C53" s="149" t="s">
        <v>35</v>
      </c>
      <c r="D53" s="149"/>
      <c r="E53" s="12" t="s">
        <v>8</v>
      </c>
      <c r="F53" s="37">
        <f>F66</f>
        <v>1750.8000000000002</v>
      </c>
      <c r="G53" s="37">
        <f>G66</f>
        <v>1005.4</v>
      </c>
      <c r="H53" s="37">
        <f>H66</f>
        <v>1005.4</v>
      </c>
    </row>
    <row r="54" spans="1:8" s="27" customFormat="1" ht="14.25" customHeight="1">
      <c r="A54" s="157"/>
      <c r="B54" s="12"/>
      <c r="C54" s="149" t="s">
        <v>36</v>
      </c>
      <c r="D54" s="149"/>
      <c r="E54" s="12" t="s">
        <v>9</v>
      </c>
      <c r="F54" s="37">
        <f>F70</f>
        <v>70.400000000000006</v>
      </c>
      <c r="G54" s="37">
        <f>G70</f>
        <v>70.400000000000006</v>
      </c>
      <c r="H54" s="37">
        <f>H70</f>
        <v>70.400000000000006</v>
      </c>
    </row>
    <row r="55" spans="1:8" s="27" customFormat="1" ht="14.25" customHeight="1">
      <c r="A55" s="157"/>
      <c r="B55" s="12"/>
      <c r="C55" s="149" t="s">
        <v>37</v>
      </c>
      <c r="D55" s="149"/>
      <c r="E55" s="12" t="s">
        <v>22</v>
      </c>
      <c r="F55" s="37">
        <f>F74</f>
        <v>444.6</v>
      </c>
      <c r="G55" s="37">
        <f>G74</f>
        <v>258.60000000000002</v>
      </c>
      <c r="H55" s="37">
        <f>H74</f>
        <v>258.60000000000002</v>
      </c>
    </row>
    <row r="56" spans="1:8" s="27" customFormat="1" ht="15">
      <c r="A56" s="157"/>
      <c r="B56" s="12"/>
      <c r="C56" s="141" t="s">
        <v>38</v>
      </c>
      <c r="D56" s="141"/>
      <c r="E56" s="14" t="s">
        <v>10</v>
      </c>
      <c r="F56" s="43">
        <f>F57+F58</f>
        <v>230</v>
      </c>
      <c r="G56" s="43">
        <f>G57+G58</f>
        <v>230</v>
      </c>
      <c r="H56" s="43">
        <f>H57+H58</f>
        <v>230</v>
      </c>
    </row>
    <row r="57" spans="1:8" s="27" customFormat="1" ht="14.25" customHeight="1">
      <c r="A57" s="157"/>
      <c r="B57" s="12"/>
      <c r="C57" s="145">
        <v>221</v>
      </c>
      <c r="D57" s="145"/>
      <c r="E57" s="12" t="s">
        <v>31</v>
      </c>
      <c r="F57" s="37">
        <f>F78</f>
        <v>36</v>
      </c>
      <c r="G57" s="37">
        <f>G78</f>
        <v>36</v>
      </c>
      <c r="H57" s="37">
        <f>H78</f>
        <v>36</v>
      </c>
    </row>
    <row r="58" spans="1:8" s="27" customFormat="1" ht="14.25" customHeight="1">
      <c r="A58" s="157"/>
      <c r="B58" s="12"/>
      <c r="C58" s="145">
        <v>226</v>
      </c>
      <c r="D58" s="145"/>
      <c r="E58" s="12" t="s">
        <v>15</v>
      </c>
      <c r="F58" s="37">
        <f>F79+F85</f>
        <v>194</v>
      </c>
      <c r="G58" s="37">
        <f>G79+G85</f>
        <v>194</v>
      </c>
      <c r="H58" s="37">
        <f>H79+H85</f>
        <v>194</v>
      </c>
    </row>
    <row r="59" spans="1:8" s="27" customFormat="1" ht="14.25" customHeight="1">
      <c r="A59" s="157"/>
      <c r="B59" s="150"/>
      <c r="C59" s="150"/>
      <c r="D59" s="150"/>
      <c r="E59" s="150"/>
      <c r="F59" s="150"/>
      <c r="G59" s="12"/>
      <c r="H59" s="12"/>
    </row>
    <row r="60" spans="1:8" s="27" customFormat="1" ht="15" customHeight="1">
      <c r="A60" s="157"/>
      <c r="B60" s="150"/>
      <c r="C60" s="150"/>
      <c r="D60" s="150"/>
      <c r="E60" s="150"/>
      <c r="F60" s="150"/>
      <c r="G60" s="12"/>
      <c r="H60" s="12"/>
    </row>
    <row r="61" spans="1:8" s="27" customFormat="1" ht="15">
      <c r="A61" s="157"/>
      <c r="B61" s="150"/>
      <c r="C61" s="150"/>
      <c r="D61" s="150"/>
      <c r="E61" s="14" t="s">
        <v>20</v>
      </c>
      <c r="F61" s="38">
        <f>F62</f>
        <v>2365.8000000000002</v>
      </c>
      <c r="G61" s="38">
        <f>G62</f>
        <v>1434.4</v>
      </c>
      <c r="H61" s="38">
        <f>H62</f>
        <v>1434.4</v>
      </c>
    </row>
    <row r="62" spans="1:8" s="27" customFormat="1" ht="15">
      <c r="A62" s="157"/>
      <c r="B62" s="16" t="s">
        <v>115</v>
      </c>
      <c r="C62" s="149"/>
      <c r="D62" s="149"/>
      <c r="E62" s="14" t="s">
        <v>59</v>
      </c>
      <c r="F62" s="38">
        <f>F63+F67+F71+F75</f>
        <v>2365.8000000000002</v>
      </c>
      <c r="G62" s="38">
        <f>G63+G67+G71+G75</f>
        <v>1434.4</v>
      </c>
      <c r="H62" s="38">
        <f>H63+H67+H71+H75</f>
        <v>1434.4</v>
      </c>
    </row>
    <row r="63" spans="1:8" s="27" customFormat="1" ht="30">
      <c r="A63" s="157"/>
      <c r="B63" s="12"/>
      <c r="C63" s="50">
        <v>121</v>
      </c>
      <c r="D63" s="50"/>
      <c r="E63" s="18" t="s">
        <v>113</v>
      </c>
      <c r="F63" s="43">
        <f t="shared" ref="F63:H65" si="7">F64</f>
        <v>1750.8000000000002</v>
      </c>
      <c r="G63" s="43">
        <f t="shared" si="7"/>
        <v>1005.4</v>
      </c>
      <c r="H63" s="43">
        <f t="shared" si="7"/>
        <v>1005.4</v>
      </c>
    </row>
    <row r="64" spans="1:8" s="27" customFormat="1" ht="15">
      <c r="A64" s="157"/>
      <c r="B64" s="12"/>
      <c r="C64" s="50"/>
      <c r="D64" s="50">
        <v>200</v>
      </c>
      <c r="E64" s="14" t="s">
        <v>7</v>
      </c>
      <c r="F64" s="38">
        <f t="shared" si="7"/>
        <v>1750.8000000000002</v>
      </c>
      <c r="G64" s="38">
        <f t="shared" si="7"/>
        <v>1005.4</v>
      </c>
      <c r="H64" s="38">
        <f t="shared" si="7"/>
        <v>1005.4</v>
      </c>
    </row>
    <row r="65" spans="1:8" s="27" customFormat="1" ht="27.75" customHeight="1">
      <c r="A65" s="157"/>
      <c r="B65" s="12"/>
      <c r="C65" s="50"/>
      <c r="D65" s="50">
        <v>210</v>
      </c>
      <c r="E65" s="18" t="s">
        <v>21</v>
      </c>
      <c r="F65" s="43">
        <f>F66</f>
        <v>1750.8000000000002</v>
      </c>
      <c r="G65" s="43">
        <f t="shared" si="7"/>
        <v>1005.4</v>
      </c>
      <c r="H65" s="43">
        <f t="shared" si="7"/>
        <v>1005.4</v>
      </c>
    </row>
    <row r="66" spans="1:8" s="27" customFormat="1" ht="14.25" customHeight="1">
      <c r="A66" s="157"/>
      <c r="B66" s="71"/>
      <c r="C66" s="49"/>
      <c r="D66" s="72">
        <v>211</v>
      </c>
      <c r="E66" s="12" t="s">
        <v>8</v>
      </c>
      <c r="F66" s="37">
        <f>1005.4+500+245.4</f>
        <v>1750.8000000000002</v>
      </c>
      <c r="G66" s="37">
        <v>1005.4</v>
      </c>
      <c r="H66" s="37">
        <v>1005.4</v>
      </c>
    </row>
    <row r="67" spans="1:8" s="27" customFormat="1" ht="29.25" customHeight="1">
      <c r="A67" s="157"/>
      <c r="B67" s="70"/>
      <c r="C67" s="49">
        <v>122</v>
      </c>
      <c r="D67" s="49"/>
      <c r="E67" s="18" t="s">
        <v>114</v>
      </c>
      <c r="F67" s="43">
        <f t="shared" ref="F67:H69" si="8">F68</f>
        <v>70.400000000000006</v>
      </c>
      <c r="G67" s="43">
        <f t="shared" si="8"/>
        <v>70.400000000000006</v>
      </c>
      <c r="H67" s="43">
        <f t="shared" si="8"/>
        <v>70.400000000000006</v>
      </c>
    </row>
    <row r="68" spans="1:8" s="27" customFormat="1" ht="18.75" customHeight="1">
      <c r="A68" s="157"/>
      <c r="B68" s="70"/>
      <c r="C68" s="49"/>
      <c r="D68" s="50">
        <v>200</v>
      </c>
      <c r="E68" s="14" t="s">
        <v>7</v>
      </c>
      <c r="F68" s="43">
        <f t="shared" si="8"/>
        <v>70.400000000000006</v>
      </c>
      <c r="G68" s="43">
        <f t="shared" si="8"/>
        <v>70.400000000000006</v>
      </c>
      <c r="H68" s="43">
        <f t="shared" si="8"/>
        <v>70.400000000000006</v>
      </c>
    </row>
    <row r="69" spans="1:8" s="27" customFormat="1" ht="29.25" customHeight="1">
      <c r="A69" s="157"/>
      <c r="B69" s="70"/>
      <c r="C69" s="49"/>
      <c r="D69" s="50">
        <v>210</v>
      </c>
      <c r="E69" s="18" t="s">
        <v>21</v>
      </c>
      <c r="F69" s="43">
        <f t="shared" si="8"/>
        <v>70.400000000000006</v>
      </c>
      <c r="G69" s="43">
        <f t="shared" si="8"/>
        <v>70.400000000000006</v>
      </c>
      <c r="H69" s="43">
        <f t="shared" si="8"/>
        <v>70.400000000000006</v>
      </c>
    </row>
    <row r="70" spans="1:8" s="27" customFormat="1" ht="15">
      <c r="A70" s="157"/>
      <c r="B70" s="12"/>
      <c r="C70" s="16"/>
      <c r="D70" s="72">
        <v>212</v>
      </c>
      <c r="E70" s="12" t="s">
        <v>9</v>
      </c>
      <c r="F70" s="37">
        <v>70.400000000000006</v>
      </c>
      <c r="G70" s="37">
        <v>70.400000000000006</v>
      </c>
      <c r="H70" s="37">
        <v>70.400000000000006</v>
      </c>
    </row>
    <row r="71" spans="1:8" s="27" customFormat="1" ht="46.5" customHeight="1">
      <c r="A71" s="157"/>
      <c r="B71" s="12"/>
      <c r="C71" s="50">
        <v>129</v>
      </c>
      <c r="D71" s="50"/>
      <c r="E71" s="18" t="s">
        <v>112</v>
      </c>
      <c r="F71" s="43">
        <f>F72</f>
        <v>444.6</v>
      </c>
      <c r="G71" s="43">
        <f>G72</f>
        <v>258.60000000000002</v>
      </c>
      <c r="H71" s="43">
        <f>H72</f>
        <v>258.60000000000002</v>
      </c>
    </row>
    <row r="72" spans="1:8" s="27" customFormat="1" ht="18.75" customHeight="1">
      <c r="A72" s="157"/>
      <c r="B72" s="70"/>
      <c r="C72" s="49"/>
      <c r="D72" s="50">
        <v>200</v>
      </c>
      <c r="E72" s="14" t="s">
        <v>7</v>
      </c>
      <c r="F72" s="43">
        <f t="shared" ref="F72:H73" si="9">F73</f>
        <v>444.6</v>
      </c>
      <c r="G72" s="43">
        <f t="shared" si="9"/>
        <v>258.60000000000002</v>
      </c>
      <c r="H72" s="43">
        <f t="shared" si="9"/>
        <v>258.60000000000002</v>
      </c>
    </row>
    <row r="73" spans="1:8" s="27" customFormat="1" ht="29.25" customHeight="1">
      <c r="A73" s="157"/>
      <c r="B73" s="70"/>
      <c r="C73" s="49"/>
      <c r="D73" s="50">
        <v>210</v>
      </c>
      <c r="E73" s="18" t="s">
        <v>21</v>
      </c>
      <c r="F73" s="43">
        <f t="shared" si="9"/>
        <v>444.6</v>
      </c>
      <c r="G73" s="43">
        <f t="shared" si="9"/>
        <v>258.60000000000002</v>
      </c>
      <c r="H73" s="43">
        <f t="shared" si="9"/>
        <v>258.60000000000002</v>
      </c>
    </row>
    <row r="74" spans="1:8" s="27" customFormat="1" ht="15">
      <c r="A74" s="157"/>
      <c r="B74" s="12"/>
      <c r="C74" s="16"/>
      <c r="D74" s="72">
        <v>213</v>
      </c>
      <c r="E74" s="12" t="s">
        <v>22</v>
      </c>
      <c r="F74" s="37">
        <f>258.6+86+100</f>
        <v>444.6</v>
      </c>
      <c r="G74" s="37">
        <v>258.60000000000002</v>
      </c>
      <c r="H74" s="37">
        <v>258.60000000000002</v>
      </c>
    </row>
    <row r="75" spans="1:8" s="27" customFormat="1" ht="30">
      <c r="A75" s="157"/>
      <c r="B75" s="12"/>
      <c r="C75" s="50">
        <v>244</v>
      </c>
      <c r="D75" s="50"/>
      <c r="E75" s="18" t="s">
        <v>116</v>
      </c>
      <c r="F75" s="43">
        <f t="shared" ref="F75:H76" si="10">F76</f>
        <v>100</v>
      </c>
      <c r="G75" s="43">
        <f t="shared" si="10"/>
        <v>100</v>
      </c>
      <c r="H75" s="43">
        <f t="shared" si="10"/>
        <v>100</v>
      </c>
    </row>
    <row r="76" spans="1:8" s="27" customFormat="1" ht="15">
      <c r="A76" s="157"/>
      <c r="B76" s="12"/>
      <c r="C76" s="50"/>
      <c r="D76" s="50">
        <v>200</v>
      </c>
      <c r="E76" s="14" t="s">
        <v>7</v>
      </c>
      <c r="F76" s="43">
        <f t="shared" si="10"/>
        <v>100</v>
      </c>
      <c r="G76" s="43">
        <f t="shared" si="10"/>
        <v>100</v>
      </c>
      <c r="H76" s="43">
        <f t="shared" si="10"/>
        <v>100</v>
      </c>
    </row>
    <row r="77" spans="1:8" s="27" customFormat="1" ht="15">
      <c r="A77" s="157"/>
      <c r="B77" s="12"/>
      <c r="C77" s="21"/>
      <c r="D77" s="73" t="s">
        <v>38</v>
      </c>
      <c r="E77" s="14" t="s">
        <v>10</v>
      </c>
      <c r="F77" s="43">
        <f>F78+F79</f>
        <v>100</v>
      </c>
      <c r="G77" s="43">
        <f>G78+G79</f>
        <v>100</v>
      </c>
      <c r="H77" s="43">
        <f>H78+H79</f>
        <v>100</v>
      </c>
    </row>
    <row r="78" spans="1:8" s="27" customFormat="1" ht="14.25" customHeight="1">
      <c r="A78" s="157"/>
      <c r="B78" s="12"/>
      <c r="C78" s="72"/>
      <c r="D78" s="72">
        <v>221</v>
      </c>
      <c r="E78" s="12" t="s">
        <v>31</v>
      </c>
      <c r="F78" s="37">
        <v>36</v>
      </c>
      <c r="G78" s="37">
        <v>36</v>
      </c>
      <c r="H78" s="37">
        <v>36</v>
      </c>
    </row>
    <row r="79" spans="1:8" s="27" customFormat="1" ht="14.25" customHeight="1">
      <c r="A79" s="157"/>
      <c r="B79" s="12"/>
      <c r="C79" s="72"/>
      <c r="D79" s="72">
        <v>226</v>
      </c>
      <c r="E79" s="12" t="s">
        <v>15</v>
      </c>
      <c r="F79" s="37">
        <v>64</v>
      </c>
      <c r="G79" s="37">
        <v>64</v>
      </c>
      <c r="H79" s="37">
        <v>64</v>
      </c>
    </row>
    <row r="80" spans="1:8" s="27" customFormat="1" ht="24" customHeight="1">
      <c r="A80" s="157"/>
      <c r="B80" s="150"/>
      <c r="C80" s="150"/>
      <c r="D80" s="150"/>
      <c r="E80" s="14" t="s">
        <v>20</v>
      </c>
      <c r="F80" s="38">
        <f>F81</f>
        <v>130</v>
      </c>
      <c r="G80" s="38">
        <f>G81</f>
        <v>130</v>
      </c>
      <c r="H80" s="38">
        <f>H81</f>
        <v>130</v>
      </c>
    </row>
    <row r="81" spans="1:8" s="27" customFormat="1" ht="15">
      <c r="A81" s="157"/>
      <c r="B81" s="16" t="s">
        <v>117</v>
      </c>
      <c r="C81" s="149"/>
      <c r="D81" s="149"/>
      <c r="E81" s="14" t="s">
        <v>118</v>
      </c>
      <c r="F81" s="38">
        <f>F82+F86+F94</f>
        <v>130</v>
      </c>
      <c r="G81" s="38">
        <f>G82+G86+G94</f>
        <v>130</v>
      </c>
      <c r="H81" s="38">
        <f>H82+H86+H94</f>
        <v>130</v>
      </c>
    </row>
    <row r="82" spans="1:8" s="27" customFormat="1" ht="30">
      <c r="A82" s="157"/>
      <c r="B82" s="12"/>
      <c r="C82" s="50">
        <v>244</v>
      </c>
      <c r="D82" s="50"/>
      <c r="E82" s="18" t="s">
        <v>116</v>
      </c>
      <c r="F82" s="43">
        <f t="shared" ref="F82:H84" si="11">F83</f>
        <v>130</v>
      </c>
      <c r="G82" s="43">
        <f t="shared" si="11"/>
        <v>130</v>
      </c>
      <c r="H82" s="43">
        <f t="shared" si="11"/>
        <v>130</v>
      </c>
    </row>
    <row r="83" spans="1:8" s="27" customFormat="1" ht="15">
      <c r="A83" s="157"/>
      <c r="B83" s="12"/>
      <c r="C83" s="50"/>
      <c r="D83" s="50">
        <v>200</v>
      </c>
      <c r="E83" s="14" t="s">
        <v>7</v>
      </c>
      <c r="F83" s="38">
        <f t="shared" si="11"/>
        <v>130</v>
      </c>
      <c r="G83" s="38">
        <f t="shared" si="11"/>
        <v>130</v>
      </c>
      <c r="H83" s="38">
        <f t="shared" si="11"/>
        <v>130</v>
      </c>
    </row>
    <row r="84" spans="1:8" s="27" customFormat="1" ht="27.75" customHeight="1">
      <c r="A84" s="157"/>
      <c r="B84" s="12"/>
      <c r="C84" s="50"/>
      <c r="D84" s="50">
        <v>220</v>
      </c>
      <c r="E84" s="14" t="s">
        <v>10</v>
      </c>
      <c r="F84" s="43">
        <f>F85</f>
        <v>130</v>
      </c>
      <c r="G84" s="43">
        <f t="shared" si="11"/>
        <v>130</v>
      </c>
      <c r="H84" s="43">
        <f t="shared" si="11"/>
        <v>130</v>
      </c>
    </row>
    <row r="85" spans="1:8" s="27" customFormat="1" ht="14.25" customHeight="1">
      <c r="A85" s="157"/>
      <c r="B85" s="71"/>
      <c r="C85" s="49"/>
      <c r="D85" s="72">
        <v>226</v>
      </c>
      <c r="E85" s="12" t="s">
        <v>15</v>
      </c>
      <c r="F85" s="37">
        <v>130</v>
      </c>
      <c r="G85" s="37">
        <v>130</v>
      </c>
      <c r="H85" s="37">
        <v>130</v>
      </c>
    </row>
    <row r="86" spans="1:8" s="25" customFormat="1" ht="14.25" customHeight="1">
      <c r="A86" s="157"/>
      <c r="B86" s="160" t="s">
        <v>119</v>
      </c>
      <c r="C86" s="160"/>
      <c r="D86" s="160"/>
      <c r="E86" s="160"/>
      <c r="F86" s="160"/>
      <c r="G86" s="160"/>
      <c r="H86" s="160"/>
    </row>
    <row r="87" spans="1:8" s="25" customFormat="1" ht="14.25" customHeight="1">
      <c r="A87" s="157"/>
      <c r="B87" s="160"/>
      <c r="C87" s="160"/>
      <c r="D87" s="160"/>
      <c r="E87" s="160"/>
      <c r="F87" s="160"/>
      <c r="G87" s="160"/>
      <c r="H87" s="160"/>
    </row>
    <row r="88" spans="1:8" s="25" customFormat="1" ht="11.25" customHeight="1">
      <c r="A88" s="157"/>
      <c r="B88" s="160"/>
      <c r="C88" s="160"/>
      <c r="D88" s="160"/>
      <c r="E88" s="160"/>
      <c r="F88" s="160"/>
      <c r="G88" s="160"/>
      <c r="H88" s="160"/>
    </row>
    <row r="89" spans="1:8" s="25" customFormat="1" ht="15">
      <c r="A89" s="157"/>
      <c r="B89" s="145"/>
      <c r="C89" s="145"/>
      <c r="D89" s="145"/>
      <c r="E89" s="14" t="s">
        <v>20</v>
      </c>
      <c r="F89" s="38">
        <f>F90</f>
        <v>2413</v>
      </c>
      <c r="G89" s="38">
        <f>G90</f>
        <v>182</v>
      </c>
      <c r="H89" s="38">
        <f>H90</f>
        <v>182</v>
      </c>
    </row>
    <row r="90" spans="1:8" s="25" customFormat="1" ht="15">
      <c r="A90" s="157"/>
      <c r="B90" s="16"/>
      <c r="C90" s="142" t="s">
        <v>33</v>
      </c>
      <c r="D90" s="142"/>
      <c r="E90" s="14" t="s">
        <v>7</v>
      </c>
      <c r="F90" s="39">
        <f>F92+F93</f>
        <v>2413</v>
      </c>
      <c r="G90" s="39">
        <f>G92+G93</f>
        <v>182</v>
      </c>
      <c r="H90" s="39">
        <f>H92+H93</f>
        <v>182</v>
      </c>
    </row>
    <row r="91" spans="1:8" s="25" customFormat="1" ht="15">
      <c r="A91" s="157"/>
      <c r="B91" s="16"/>
      <c r="C91" s="144">
        <v>220</v>
      </c>
      <c r="D91" s="144"/>
      <c r="E91" s="14" t="s">
        <v>10</v>
      </c>
      <c r="F91" s="38">
        <f t="shared" ref="F91:H92" si="12">F99</f>
        <v>73</v>
      </c>
      <c r="G91" s="38">
        <f t="shared" si="12"/>
        <v>182</v>
      </c>
      <c r="H91" s="38">
        <f t="shared" si="12"/>
        <v>182</v>
      </c>
    </row>
    <row r="92" spans="1:8" s="25" customFormat="1" ht="15">
      <c r="A92" s="157"/>
      <c r="B92" s="16"/>
      <c r="C92" s="152" t="s">
        <v>54</v>
      </c>
      <c r="D92" s="152"/>
      <c r="E92" s="12" t="s">
        <v>11</v>
      </c>
      <c r="F92" s="42">
        <f t="shared" si="12"/>
        <v>73</v>
      </c>
      <c r="G92" s="42">
        <f t="shared" si="12"/>
        <v>182</v>
      </c>
      <c r="H92" s="42">
        <f t="shared" si="12"/>
        <v>182</v>
      </c>
    </row>
    <row r="93" spans="1:8" s="25" customFormat="1" ht="15">
      <c r="A93" s="157"/>
      <c r="B93" s="16"/>
      <c r="C93" s="152" t="s">
        <v>40</v>
      </c>
      <c r="D93" s="152"/>
      <c r="E93" s="12" t="s">
        <v>17</v>
      </c>
      <c r="F93" s="37">
        <f>F105</f>
        <v>2340</v>
      </c>
      <c r="G93" s="37">
        <f>G105</f>
        <v>0</v>
      </c>
      <c r="H93" s="37">
        <f>H105</f>
        <v>0</v>
      </c>
    </row>
    <row r="94" spans="1:8" s="25" customFormat="1" ht="27" customHeight="1">
      <c r="A94" s="157"/>
      <c r="B94" s="171"/>
      <c r="C94" s="172"/>
      <c r="D94" s="172"/>
      <c r="E94" s="172"/>
      <c r="F94" s="172"/>
      <c r="G94" s="172"/>
      <c r="H94" s="173"/>
    </row>
    <row r="95" spans="1:8" s="25" customFormat="1" ht="15">
      <c r="A95" s="157"/>
      <c r="B95" s="145"/>
      <c r="C95" s="145"/>
      <c r="D95" s="145"/>
      <c r="E95" s="14" t="s">
        <v>20</v>
      </c>
      <c r="F95" s="38">
        <f t="shared" ref="F95:H103" si="13">F96</f>
        <v>73</v>
      </c>
      <c r="G95" s="38">
        <f t="shared" si="13"/>
        <v>182</v>
      </c>
      <c r="H95" s="38">
        <f t="shared" si="13"/>
        <v>182</v>
      </c>
    </row>
    <row r="96" spans="1:8" s="25" customFormat="1" ht="15">
      <c r="A96" s="157"/>
      <c r="B96" s="16" t="s">
        <v>120</v>
      </c>
      <c r="C96" s="145"/>
      <c r="D96" s="145"/>
      <c r="E96" s="24" t="s">
        <v>121</v>
      </c>
      <c r="F96" s="38">
        <f t="shared" si="13"/>
        <v>73</v>
      </c>
      <c r="G96" s="38">
        <f t="shared" si="13"/>
        <v>182</v>
      </c>
      <c r="H96" s="38">
        <f t="shared" si="13"/>
        <v>182</v>
      </c>
    </row>
    <row r="97" spans="1:8" s="25" customFormat="1" ht="30">
      <c r="A97" s="157"/>
      <c r="B97" s="10"/>
      <c r="C97" s="34" t="s">
        <v>57</v>
      </c>
      <c r="D97" s="34"/>
      <c r="E97" s="18" t="s">
        <v>116</v>
      </c>
      <c r="F97" s="45">
        <f t="shared" si="13"/>
        <v>73</v>
      </c>
      <c r="G97" s="45">
        <f t="shared" si="13"/>
        <v>182</v>
      </c>
      <c r="H97" s="45">
        <f t="shared" si="13"/>
        <v>182</v>
      </c>
    </row>
    <row r="98" spans="1:8" s="25" customFormat="1" ht="15">
      <c r="A98" s="157"/>
      <c r="B98" s="10"/>
      <c r="C98" s="34"/>
      <c r="D98" s="21" t="s">
        <v>33</v>
      </c>
      <c r="E98" s="14" t="s">
        <v>7</v>
      </c>
      <c r="F98" s="38">
        <f t="shared" si="13"/>
        <v>73</v>
      </c>
      <c r="G98" s="38">
        <f t="shared" si="13"/>
        <v>182</v>
      </c>
      <c r="H98" s="38">
        <f t="shared" si="13"/>
        <v>182</v>
      </c>
    </row>
    <row r="99" spans="1:8" s="25" customFormat="1" ht="15">
      <c r="A99" s="157"/>
      <c r="B99" s="10"/>
      <c r="C99" s="69"/>
      <c r="D99" s="15">
        <v>220</v>
      </c>
      <c r="E99" s="14" t="s">
        <v>10</v>
      </c>
      <c r="F99" s="38">
        <f t="shared" si="13"/>
        <v>73</v>
      </c>
      <c r="G99" s="38">
        <f t="shared" si="13"/>
        <v>182</v>
      </c>
      <c r="H99" s="38">
        <f t="shared" si="13"/>
        <v>182</v>
      </c>
    </row>
    <row r="100" spans="1:8" s="25" customFormat="1" ht="14.25" customHeight="1">
      <c r="A100" s="157"/>
      <c r="B100" s="10"/>
      <c r="C100" s="74"/>
      <c r="D100" s="19" t="s">
        <v>54</v>
      </c>
      <c r="E100" s="12" t="s">
        <v>11</v>
      </c>
      <c r="F100" s="37">
        <v>73</v>
      </c>
      <c r="G100" s="37">
        <v>182</v>
      </c>
      <c r="H100" s="37">
        <v>182</v>
      </c>
    </row>
    <row r="101" spans="1:8" s="25" customFormat="1" ht="29.25" customHeight="1">
      <c r="A101" s="157"/>
      <c r="B101" s="145"/>
      <c r="C101" s="145"/>
      <c r="D101" s="145"/>
      <c r="E101" s="14" t="s">
        <v>20</v>
      </c>
      <c r="F101" s="38">
        <f t="shared" si="13"/>
        <v>2340</v>
      </c>
      <c r="G101" s="38">
        <f t="shared" si="13"/>
        <v>0</v>
      </c>
      <c r="H101" s="38">
        <f t="shared" si="13"/>
        <v>0</v>
      </c>
    </row>
    <row r="102" spans="1:8" s="25" customFormat="1" ht="15">
      <c r="A102" s="157"/>
      <c r="B102" s="16" t="s">
        <v>158</v>
      </c>
      <c r="C102" s="145"/>
      <c r="D102" s="145"/>
      <c r="E102" s="24" t="s">
        <v>121</v>
      </c>
      <c r="F102" s="38">
        <f t="shared" si="13"/>
        <v>2340</v>
      </c>
      <c r="G102" s="38">
        <f t="shared" si="13"/>
        <v>0</v>
      </c>
      <c r="H102" s="38">
        <f t="shared" si="13"/>
        <v>0</v>
      </c>
    </row>
    <row r="103" spans="1:8" s="25" customFormat="1" ht="15">
      <c r="A103" s="157"/>
      <c r="B103" s="10"/>
      <c r="C103" s="34" t="s">
        <v>159</v>
      </c>
      <c r="D103" s="34"/>
      <c r="E103" s="18" t="s">
        <v>160</v>
      </c>
      <c r="F103" s="45">
        <f t="shared" si="13"/>
        <v>2340</v>
      </c>
      <c r="G103" s="45">
        <f t="shared" si="13"/>
        <v>0</v>
      </c>
      <c r="H103" s="45">
        <f t="shared" si="13"/>
        <v>0</v>
      </c>
    </row>
    <row r="104" spans="1:8" s="25" customFormat="1" ht="15">
      <c r="A104" s="157"/>
      <c r="B104" s="10"/>
      <c r="C104" s="34"/>
      <c r="D104" s="21" t="s">
        <v>33</v>
      </c>
      <c r="E104" s="14" t="s">
        <v>7</v>
      </c>
      <c r="F104" s="38">
        <f>F105</f>
        <v>2340</v>
      </c>
      <c r="G104" s="38">
        <f>G105</f>
        <v>0</v>
      </c>
      <c r="H104" s="38">
        <f>H105</f>
        <v>0</v>
      </c>
    </row>
    <row r="105" spans="1:8" s="25" customFormat="1" ht="14.25" customHeight="1">
      <c r="A105" s="157"/>
      <c r="B105" s="10"/>
      <c r="C105" s="74"/>
      <c r="D105" s="19" t="s">
        <v>40</v>
      </c>
      <c r="E105" s="12" t="s">
        <v>17</v>
      </c>
      <c r="F105" s="37">
        <v>2340</v>
      </c>
      <c r="G105" s="37">
        <v>0</v>
      </c>
      <c r="H105" s="37">
        <v>0</v>
      </c>
    </row>
    <row r="106" spans="1:8" s="25" customFormat="1" ht="14.25" customHeight="1">
      <c r="A106" s="157"/>
      <c r="B106" s="160" t="s">
        <v>66</v>
      </c>
      <c r="C106" s="160"/>
      <c r="D106" s="160"/>
      <c r="E106" s="160"/>
      <c r="F106" s="160"/>
      <c r="G106" s="160"/>
      <c r="H106" s="160"/>
    </row>
    <row r="107" spans="1:8" s="28" customFormat="1" ht="14.25" customHeight="1">
      <c r="A107" s="157"/>
      <c r="B107" s="160"/>
      <c r="C107" s="160"/>
      <c r="D107" s="160"/>
      <c r="E107" s="160"/>
      <c r="F107" s="160"/>
      <c r="G107" s="160"/>
      <c r="H107" s="160"/>
    </row>
    <row r="108" spans="1:8" s="28" customFormat="1" ht="14.25" customHeight="1">
      <c r="A108" s="157"/>
      <c r="B108" s="160"/>
      <c r="C108" s="160"/>
      <c r="D108" s="160"/>
      <c r="E108" s="160"/>
      <c r="F108" s="160"/>
      <c r="G108" s="160"/>
      <c r="H108" s="160"/>
    </row>
    <row r="109" spans="1:8" s="28" customFormat="1" ht="14.25" customHeight="1">
      <c r="A109" s="157"/>
      <c r="B109" s="160"/>
      <c r="C109" s="160"/>
      <c r="D109" s="160"/>
      <c r="E109" s="160"/>
      <c r="F109" s="160"/>
      <c r="G109" s="160"/>
      <c r="H109" s="160"/>
    </row>
    <row r="110" spans="1:8" s="25" customFormat="1" ht="15">
      <c r="A110" s="157"/>
      <c r="B110" s="145"/>
      <c r="C110" s="145"/>
      <c r="D110" s="145"/>
      <c r="E110" s="14" t="s">
        <v>20</v>
      </c>
      <c r="F110" s="39">
        <f>F111+F124</f>
        <v>10374.6</v>
      </c>
      <c r="G110" s="39">
        <f>G111+G124</f>
        <v>9300.6</v>
      </c>
      <c r="H110" s="39">
        <f>H111+H124</f>
        <v>9300.6</v>
      </c>
    </row>
    <row r="111" spans="1:8" s="25" customFormat="1" ht="15">
      <c r="A111" s="157"/>
      <c r="B111" s="16"/>
      <c r="C111" s="141" t="s">
        <v>33</v>
      </c>
      <c r="D111" s="141"/>
      <c r="E111" s="14" t="s">
        <v>7</v>
      </c>
      <c r="F111" s="39">
        <f>F112+F116+F123</f>
        <v>10087.6</v>
      </c>
      <c r="G111" s="39">
        <f>G112+G116+G123</f>
        <v>9100.6</v>
      </c>
      <c r="H111" s="39">
        <f>H112+H116+H123</f>
        <v>9100.6</v>
      </c>
    </row>
    <row r="112" spans="1:8" s="25" customFormat="1" ht="15">
      <c r="A112" s="157"/>
      <c r="B112" s="68"/>
      <c r="C112" s="141" t="s">
        <v>34</v>
      </c>
      <c r="D112" s="141" t="s">
        <v>34</v>
      </c>
      <c r="E112" s="18" t="s">
        <v>43</v>
      </c>
      <c r="F112" s="38">
        <f>SUM(F113:F115)</f>
        <v>5541.6</v>
      </c>
      <c r="G112" s="38">
        <f>SUM(G113:G115)</f>
        <v>5341.6</v>
      </c>
      <c r="H112" s="38">
        <f>SUM(H113:H115)</f>
        <v>5341.6</v>
      </c>
    </row>
    <row r="113" spans="1:8" s="25" customFormat="1" ht="14.25" customHeight="1">
      <c r="A113" s="157"/>
      <c r="B113" s="68"/>
      <c r="C113" s="151" t="s">
        <v>35</v>
      </c>
      <c r="D113" s="151" t="s">
        <v>35</v>
      </c>
      <c r="E113" s="12" t="s">
        <v>8</v>
      </c>
      <c r="F113" s="37">
        <f>F133+F137</f>
        <v>4060</v>
      </c>
      <c r="G113" s="37">
        <f>G133</f>
        <v>3960</v>
      </c>
      <c r="H113" s="37">
        <f>H133</f>
        <v>3960</v>
      </c>
    </row>
    <row r="114" spans="1:8" s="25" customFormat="1" ht="14.25" customHeight="1">
      <c r="A114" s="157"/>
      <c r="B114" s="68"/>
      <c r="C114" s="151" t="s">
        <v>36</v>
      </c>
      <c r="D114" s="151" t="s">
        <v>36</v>
      </c>
      <c r="E114" s="12" t="s">
        <v>9</v>
      </c>
      <c r="F114" s="37">
        <f>F138</f>
        <v>281.60000000000002</v>
      </c>
      <c r="G114" s="37">
        <f>G138</f>
        <v>281.60000000000002</v>
      </c>
      <c r="H114" s="37">
        <f>H138</f>
        <v>281.60000000000002</v>
      </c>
    </row>
    <row r="115" spans="1:8" s="25" customFormat="1" ht="14.25" customHeight="1">
      <c r="A115" s="157"/>
      <c r="B115" s="68"/>
      <c r="C115" s="151" t="s">
        <v>37</v>
      </c>
      <c r="D115" s="151" t="s">
        <v>37</v>
      </c>
      <c r="E115" s="12" t="s">
        <v>22</v>
      </c>
      <c r="F115" s="37">
        <f>F142</f>
        <v>1200</v>
      </c>
      <c r="G115" s="37">
        <f>G142</f>
        <v>1100</v>
      </c>
      <c r="H115" s="37">
        <f>H142</f>
        <v>1100</v>
      </c>
    </row>
    <row r="116" spans="1:8" s="25" customFormat="1" ht="15">
      <c r="A116" s="157"/>
      <c r="B116" s="68"/>
      <c r="C116" s="141" t="s">
        <v>38</v>
      </c>
      <c r="D116" s="141" t="s">
        <v>38</v>
      </c>
      <c r="E116" s="14" t="s">
        <v>10</v>
      </c>
      <c r="F116" s="38">
        <f>SUM(F117:F122)</f>
        <v>4546</v>
      </c>
      <c r="G116" s="38">
        <f>SUM(G117:G122)</f>
        <v>3759</v>
      </c>
      <c r="H116" s="38">
        <f>SUM(H117:H122)</f>
        <v>3759</v>
      </c>
    </row>
    <row r="117" spans="1:8" s="25" customFormat="1" ht="14.25" customHeight="1">
      <c r="A117" s="157"/>
      <c r="B117" s="68"/>
      <c r="C117" s="151">
        <v>221</v>
      </c>
      <c r="D117" s="151">
        <v>221</v>
      </c>
      <c r="E117" s="12" t="s">
        <v>31</v>
      </c>
      <c r="F117" s="37">
        <f t="shared" ref="F117:H121" si="14">F146</f>
        <v>134</v>
      </c>
      <c r="G117" s="37">
        <f t="shared" si="14"/>
        <v>131</v>
      </c>
      <c r="H117" s="37">
        <f t="shared" si="14"/>
        <v>131</v>
      </c>
    </row>
    <row r="118" spans="1:8" s="25" customFormat="1" ht="14.25" customHeight="1">
      <c r="A118" s="157"/>
      <c r="B118" s="68"/>
      <c r="C118" s="151">
        <v>222</v>
      </c>
      <c r="D118" s="151">
        <v>222</v>
      </c>
      <c r="E118" s="12" t="s">
        <v>11</v>
      </c>
      <c r="F118" s="37">
        <f t="shared" si="14"/>
        <v>1237</v>
      </c>
      <c r="G118" s="37">
        <f t="shared" si="14"/>
        <v>1237</v>
      </c>
      <c r="H118" s="37">
        <f t="shared" si="14"/>
        <v>1237</v>
      </c>
    </row>
    <row r="119" spans="1:8" s="25" customFormat="1" ht="14.25" customHeight="1">
      <c r="A119" s="157"/>
      <c r="B119" s="68"/>
      <c r="C119" s="151">
        <v>223</v>
      </c>
      <c r="D119" s="151">
        <v>223</v>
      </c>
      <c r="E119" s="12" t="s">
        <v>12</v>
      </c>
      <c r="F119" s="37">
        <f t="shared" si="14"/>
        <v>123.1</v>
      </c>
      <c r="G119" s="37">
        <f t="shared" si="14"/>
        <v>119.1</v>
      </c>
      <c r="H119" s="37">
        <f t="shared" si="14"/>
        <v>119.1</v>
      </c>
    </row>
    <row r="120" spans="1:8" s="25" customFormat="1" ht="14.25" customHeight="1">
      <c r="A120" s="157"/>
      <c r="B120" s="68"/>
      <c r="C120" s="151">
        <v>224</v>
      </c>
      <c r="D120" s="151">
        <v>224</v>
      </c>
      <c r="E120" s="12" t="s">
        <v>13</v>
      </c>
      <c r="F120" s="37">
        <f t="shared" si="14"/>
        <v>27.4</v>
      </c>
      <c r="G120" s="37">
        <f t="shared" si="14"/>
        <v>27.4</v>
      </c>
      <c r="H120" s="37">
        <f t="shared" si="14"/>
        <v>27.4</v>
      </c>
    </row>
    <row r="121" spans="1:8" s="25" customFormat="1" ht="14.25" customHeight="1">
      <c r="A121" s="157"/>
      <c r="B121" s="68"/>
      <c r="C121" s="151">
        <v>225</v>
      </c>
      <c r="D121" s="151">
        <v>225</v>
      </c>
      <c r="E121" s="12" t="s">
        <v>14</v>
      </c>
      <c r="F121" s="37">
        <f t="shared" si="14"/>
        <v>701</v>
      </c>
      <c r="G121" s="37">
        <f t="shared" si="14"/>
        <v>700</v>
      </c>
      <c r="H121" s="37">
        <f t="shared" si="14"/>
        <v>700</v>
      </c>
    </row>
    <row r="122" spans="1:8" s="25" customFormat="1" ht="14.25" customHeight="1">
      <c r="A122" s="157"/>
      <c r="B122" s="68"/>
      <c r="C122" s="151">
        <v>226</v>
      </c>
      <c r="D122" s="151">
        <v>226</v>
      </c>
      <c r="E122" s="12" t="s">
        <v>15</v>
      </c>
      <c r="F122" s="37">
        <f>F151+F161</f>
        <v>2323.5</v>
      </c>
      <c r="G122" s="37">
        <f>G151+G161</f>
        <v>1544.5</v>
      </c>
      <c r="H122" s="37">
        <f>H151+H161</f>
        <v>1544.5</v>
      </c>
    </row>
    <row r="123" spans="1:8" s="25" customFormat="1" ht="15">
      <c r="A123" s="157"/>
      <c r="B123" s="68"/>
      <c r="C123" s="141" t="s">
        <v>40</v>
      </c>
      <c r="D123" s="141" t="s">
        <v>40</v>
      </c>
      <c r="E123" s="23" t="s">
        <v>17</v>
      </c>
      <c r="F123" s="43">
        <f>F152</f>
        <v>0</v>
      </c>
      <c r="G123" s="43">
        <f>G152</f>
        <v>0</v>
      </c>
      <c r="H123" s="43">
        <f>H152</f>
        <v>0</v>
      </c>
    </row>
    <row r="124" spans="1:8" s="25" customFormat="1" ht="15">
      <c r="A124" s="157"/>
      <c r="B124" s="68"/>
      <c r="C124" s="141">
        <v>300</v>
      </c>
      <c r="D124" s="141">
        <v>300</v>
      </c>
      <c r="E124" s="14" t="s">
        <v>32</v>
      </c>
      <c r="F124" s="38">
        <f>SUM(F125:F126)</f>
        <v>287</v>
      </c>
      <c r="G124" s="38">
        <f>SUM(G125:G126)</f>
        <v>200</v>
      </c>
      <c r="H124" s="38">
        <f>SUM(H125:H126)</f>
        <v>200</v>
      </c>
    </row>
    <row r="125" spans="1:8" s="25" customFormat="1" ht="14.25" customHeight="1">
      <c r="A125" s="157"/>
      <c r="B125" s="68"/>
      <c r="C125" s="151">
        <v>310</v>
      </c>
      <c r="D125" s="151">
        <v>310</v>
      </c>
      <c r="E125" s="12" t="s">
        <v>18</v>
      </c>
      <c r="F125" s="37">
        <f t="shared" ref="F125:H126" si="15">F154</f>
        <v>100</v>
      </c>
      <c r="G125" s="37">
        <f t="shared" si="15"/>
        <v>100</v>
      </c>
      <c r="H125" s="37">
        <f t="shared" si="15"/>
        <v>100</v>
      </c>
    </row>
    <row r="126" spans="1:8" s="25" customFormat="1" ht="14.25" customHeight="1">
      <c r="A126" s="157"/>
      <c r="B126" s="68"/>
      <c r="C126" s="151">
        <v>340</v>
      </c>
      <c r="D126" s="151">
        <v>340</v>
      </c>
      <c r="E126" s="12" t="s">
        <v>19</v>
      </c>
      <c r="F126" s="37">
        <f t="shared" si="15"/>
        <v>187</v>
      </c>
      <c r="G126" s="37">
        <f t="shared" si="15"/>
        <v>100</v>
      </c>
      <c r="H126" s="37">
        <f t="shared" si="15"/>
        <v>100</v>
      </c>
    </row>
    <row r="127" spans="1:8" s="25" customFormat="1" ht="15" customHeight="1">
      <c r="A127" s="157"/>
      <c r="B127" s="145"/>
      <c r="C127" s="145"/>
      <c r="D127" s="145"/>
      <c r="E127" s="145"/>
      <c r="F127" s="145"/>
      <c r="G127" s="10"/>
      <c r="H127" s="10"/>
    </row>
    <row r="128" spans="1:8" s="28" customFormat="1" ht="14.25" customHeight="1">
      <c r="A128" s="157"/>
      <c r="B128" s="144"/>
      <c r="C128" s="144"/>
      <c r="D128" s="144"/>
      <c r="E128" s="14" t="s">
        <v>20</v>
      </c>
      <c r="F128" s="39">
        <f>F129</f>
        <v>9724.6</v>
      </c>
      <c r="G128" s="39">
        <f>G129</f>
        <v>8650.6</v>
      </c>
      <c r="H128" s="39">
        <f>H129</f>
        <v>8650.6</v>
      </c>
    </row>
    <row r="129" spans="1:8" s="28" customFormat="1" ht="67.5" customHeight="1">
      <c r="A129" s="157"/>
      <c r="B129" s="15" t="s">
        <v>122</v>
      </c>
      <c r="C129" s="31"/>
      <c r="D129" s="31"/>
      <c r="E129" s="32" t="s">
        <v>129</v>
      </c>
      <c r="F129" s="39">
        <f>F130+F134+F139+F143</f>
        <v>9724.6</v>
      </c>
      <c r="G129" s="39">
        <f>G130+G134+G139+G143</f>
        <v>8650.6</v>
      </c>
      <c r="H129" s="39">
        <f>H130+H134+H139+H143</f>
        <v>8650.6</v>
      </c>
    </row>
    <row r="130" spans="1:8" s="28" customFormat="1" ht="29.25" customHeight="1">
      <c r="A130" s="157"/>
      <c r="B130" s="15"/>
      <c r="C130" s="16">
        <v>121</v>
      </c>
      <c r="D130" s="50"/>
      <c r="E130" s="18" t="s">
        <v>113</v>
      </c>
      <c r="F130" s="38">
        <f t="shared" ref="F130:H132" si="16">F131</f>
        <v>3960</v>
      </c>
      <c r="G130" s="38">
        <f t="shared" si="16"/>
        <v>3960</v>
      </c>
      <c r="H130" s="38">
        <f t="shared" si="16"/>
        <v>3960</v>
      </c>
    </row>
    <row r="131" spans="1:8" s="28" customFormat="1" ht="13.5" customHeight="1">
      <c r="A131" s="157"/>
      <c r="B131" s="15"/>
      <c r="C131" s="31"/>
      <c r="D131" s="21" t="s">
        <v>33</v>
      </c>
      <c r="E131" s="14" t="s">
        <v>7</v>
      </c>
      <c r="F131" s="39">
        <f t="shared" si="16"/>
        <v>3960</v>
      </c>
      <c r="G131" s="39">
        <f t="shared" si="16"/>
        <v>3960</v>
      </c>
      <c r="H131" s="39">
        <f t="shared" si="16"/>
        <v>3960</v>
      </c>
    </row>
    <row r="132" spans="1:8" s="28" customFormat="1" ht="13.5" customHeight="1">
      <c r="A132" s="157"/>
      <c r="B132" s="15"/>
      <c r="C132" s="17"/>
      <c r="D132" s="15" t="s">
        <v>34</v>
      </c>
      <c r="E132" s="18" t="s">
        <v>43</v>
      </c>
      <c r="F132" s="38">
        <f>F133</f>
        <v>3960</v>
      </c>
      <c r="G132" s="38">
        <f t="shared" si="16"/>
        <v>3960</v>
      </c>
      <c r="H132" s="38">
        <f t="shared" si="16"/>
        <v>3960</v>
      </c>
    </row>
    <row r="133" spans="1:8" s="28" customFormat="1" ht="13.5" customHeight="1">
      <c r="A133" s="157"/>
      <c r="B133" s="15"/>
      <c r="C133" s="34"/>
      <c r="D133" s="19" t="s">
        <v>35</v>
      </c>
      <c r="E133" s="12" t="s">
        <v>8</v>
      </c>
      <c r="F133" s="37">
        <v>3960</v>
      </c>
      <c r="G133" s="37">
        <v>3960</v>
      </c>
      <c r="H133" s="37">
        <v>3960</v>
      </c>
    </row>
    <row r="134" spans="1:8" s="28" customFormat="1" ht="37.5" customHeight="1">
      <c r="A134" s="157"/>
      <c r="B134" s="15"/>
      <c r="C134" s="21" t="s">
        <v>58</v>
      </c>
      <c r="D134" s="19"/>
      <c r="E134" s="18" t="s">
        <v>124</v>
      </c>
      <c r="F134" s="43">
        <f t="shared" ref="F134:H135" si="17">F135</f>
        <v>381.6</v>
      </c>
      <c r="G134" s="43">
        <f t="shared" si="17"/>
        <v>281.60000000000002</v>
      </c>
      <c r="H134" s="43">
        <f t="shared" si="17"/>
        <v>281.60000000000002</v>
      </c>
    </row>
    <row r="135" spans="1:8" s="28" customFormat="1" ht="13.5" customHeight="1">
      <c r="A135" s="157"/>
      <c r="B135" s="15"/>
      <c r="C135" s="21"/>
      <c r="D135" s="21" t="s">
        <v>33</v>
      </c>
      <c r="E135" s="14" t="s">
        <v>7</v>
      </c>
      <c r="F135" s="43">
        <f t="shared" si="17"/>
        <v>381.6</v>
      </c>
      <c r="G135" s="43">
        <f t="shared" si="17"/>
        <v>281.60000000000002</v>
      </c>
      <c r="H135" s="43">
        <f t="shared" si="17"/>
        <v>281.60000000000002</v>
      </c>
    </row>
    <row r="136" spans="1:8" s="28" customFormat="1" ht="13.5" customHeight="1">
      <c r="A136" s="157"/>
      <c r="B136" s="15"/>
      <c r="C136" s="21"/>
      <c r="D136" s="15" t="s">
        <v>34</v>
      </c>
      <c r="E136" s="18" t="s">
        <v>43</v>
      </c>
      <c r="F136" s="43">
        <f>F138+F137</f>
        <v>381.6</v>
      </c>
      <c r="G136" s="43">
        <f>G138+G137</f>
        <v>281.60000000000002</v>
      </c>
      <c r="H136" s="43">
        <f>H138+H137</f>
        <v>281.60000000000002</v>
      </c>
    </row>
    <row r="137" spans="1:8" s="28" customFormat="1" ht="13.5" customHeight="1">
      <c r="A137" s="157"/>
      <c r="B137" s="15"/>
      <c r="C137" s="21"/>
      <c r="D137" s="19" t="s">
        <v>35</v>
      </c>
      <c r="E137" s="12" t="s">
        <v>8</v>
      </c>
      <c r="F137" s="37">
        <v>100</v>
      </c>
      <c r="G137" s="37">
        <v>0</v>
      </c>
      <c r="H137" s="37">
        <v>0</v>
      </c>
    </row>
    <row r="138" spans="1:8" s="28" customFormat="1" ht="13.5" customHeight="1">
      <c r="A138" s="157"/>
      <c r="B138" s="15"/>
      <c r="C138" s="21"/>
      <c r="D138" s="19" t="s">
        <v>36</v>
      </c>
      <c r="E138" s="12" t="s">
        <v>9</v>
      </c>
      <c r="F138" s="37">
        <v>281.60000000000002</v>
      </c>
      <c r="G138" s="37">
        <v>281.60000000000002</v>
      </c>
      <c r="H138" s="37">
        <v>281.60000000000002</v>
      </c>
    </row>
    <row r="139" spans="1:8" s="28" customFormat="1" ht="42" customHeight="1">
      <c r="A139" s="157"/>
      <c r="B139" s="15"/>
      <c r="C139" s="21" t="s">
        <v>123</v>
      </c>
      <c r="D139" s="19"/>
      <c r="E139" s="18" t="s">
        <v>112</v>
      </c>
      <c r="F139" s="43">
        <f>F142</f>
        <v>1200</v>
      </c>
      <c r="G139" s="43">
        <f>G142</f>
        <v>1100</v>
      </c>
      <c r="H139" s="43">
        <f>H142</f>
        <v>1100</v>
      </c>
    </row>
    <row r="140" spans="1:8" s="28" customFormat="1" ht="13.5" customHeight="1">
      <c r="A140" s="157"/>
      <c r="B140" s="15"/>
      <c r="C140" s="21"/>
      <c r="D140" s="21" t="s">
        <v>33</v>
      </c>
      <c r="E140" s="14" t="s">
        <v>7</v>
      </c>
      <c r="F140" s="43">
        <f t="shared" ref="F140:H141" si="18">F141</f>
        <v>1200</v>
      </c>
      <c r="G140" s="43">
        <f t="shared" si="18"/>
        <v>1100</v>
      </c>
      <c r="H140" s="43">
        <f t="shared" si="18"/>
        <v>1100</v>
      </c>
    </row>
    <row r="141" spans="1:8" s="28" customFormat="1" ht="13.5" customHeight="1">
      <c r="A141" s="157"/>
      <c r="B141" s="15"/>
      <c r="C141" s="21"/>
      <c r="D141" s="15" t="s">
        <v>34</v>
      </c>
      <c r="E141" s="18" t="s">
        <v>43</v>
      </c>
      <c r="F141" s="43">
        <f t="shared" si="18"/>
        <v>1200</v>
      </c>
      <c r="G141" s="43">
        <f t="shared" si="18"/>
        <v>1100</v>
      </c>
      <c r="H141" s="43">
        <f t="shared" si="18"/>
        <v>1100</v>
      </c>
    </row>
    <row r="142" spans="1:8" s="28" customFormat="1" ht="13.5" customHeight="1">
      <c r="A142" s="157"/>
      <c r="B142" s="15"/>
      <c r="C142" s="21"/>
      <c r="D142" s="19" t="s">
        <v>37</v>
      </c>
      <c r="E142" s="12" t="s">
        <v>22</v>
      </c>
      <c r="F142" s="37">
        <f>1100+100</f>
        <v>1200</v>
      </c>
      <c r="G142" s="37">
        <v>1100</v>
      </c>
      <c r="H142" s="37">
        <v>1100</v>
      </c>
    </row>
    <row r="143" spans="1:8" s="28" customFormat="1" ht="36" customHeight="1">
      <c r="A143" s="157"/>
      <c r="B143" s="15"/>
      <c r="C143" s="21" t="s">
        <v>57</v>
      </c>
      <c r="D143" s="19"/>
      <c r="E143" s="18" t="s">
        <v>116</v>
      </c>
      <c r="F143" s="43">
        <f>F144+F152+F153</f>
        <v>4183</v>
      </c>
      <c r="G143" s="43">
        <f>G144+G152+G153</f>
        <v>3309</v>
      </c>
      <c r="H143" s="43">
        <f>H144+H152+H153</f>
        <v>3309</v>
      </c>
    </row>
    <row r="144" spans="1:8" s="28" customFormat="1" ht="13.5" customHeight="1">
      <c r="A144" s="157"/>
      <c r="B144" s="15"/>
      <c r="C144" s="21"/>
      <c r="D144" s="21" t="s">
        <v>33</v>
      </c>
      <c r="E144" s="14" t="s">
        <v>7</v>
      </c>
      <c r="F144" s="43">
        <f>F145</f>
        <v>3896</v>
      </c>
      <c r="G144" s="43">
        <f>G145</f>
        <v>3109</v>
      </c>
      <c r="H144" s="43">
        <f>H145</f>
        <v>3109</v>
      </c>
    </row>
    <row r="145" spans="1:8" s="28" customFormat="1" ht="13.5" customHeight="1">
      <c r="A145" s="157"/>
      <c r="B145" s="15"/>
      <c r="C145" s="31"/>
      <c r="D145" s="17" t="s">
        <v>38</v>
      </c>
      <c r="E145" s="14" t="s">
        <v>10</v>
      </c>
      <c r="F145" s="38">
        <f>SUM(F146:F151)</f>
        <v>3896</v>
      </c>
      <c r="G145" s="38">
        <f>SUM(G146:G151)</f>
        <v>3109</v>
      </c>
      <c r="H145" s="38">
        <f>SUM(H146:H151)</f>
        <v>3109</v>
      </c>
    </row>
    <row r="146" spans="1:8" s="28" customFormat="1" ht="13.5" customHeight="1">
      <c r="A146" s="157"/>
      <c r="B146" s="15"/>
      <c r="C146" s="33"/>
      <c r="D146" s="11">
        <v>221</v>
      </c>
      <c r="E146" s="12" t="s">
        <v>31</v>
      </c>
      <c r="F146" s="37">
        <f>131+3</f>
        <v>134</v>
      </c>
      <c r="G146" s="37">
        <v>131</v>
      </c>
      <c r="H146" s="37">
        <v>131</v>
      </c>
    </row>
    <row r="147" spans="1:8" s="28" customFormat="1" ht="13.5" customHeight="1">
      <c r="A147" s="157"/>
      <c r="B147" s="15"/>
      <c r="C147" s="33"/>
      <c r="D147" s="11">
        <v>222</v>
      </c>
      <c r="E147" s="12" t="s">
        <v>11</v>
      </c>
      <c r="F147" s="37">
        <v>1237</v>
      </c>
      <c r="G147" s="37">
        <v>1237</v>
      </c>
      <c r="H147" s="37">
        <v>1237</v>
      </c>
    </row>
    <row r="148" spans="1:8" s="28" customFormat="1" ht="13.5" customHeight="1">
      <c r="A148" s="157"/>
      <c r="B148" s="15"/>
      <c r="C148" s="33"/>
      <c r="D148" s="11">
        <v>223</v>
      </c>
      <c r="E148" s="12" t="s">
        <v>12</v>
      </c>
      <c r="F148" s="37">
        <f>119.1+4</f>
        <v>123.1</v>
      </c>
      <c r="G148" s="37">
        <v>119.1</v>
      </c>
      <c r="H148" s="37">
        <v>119.1</v>
      </c>
    </row>
    <row r="149" spans="1:8" s="28" customFormat="1" ht="13.5" customHeight="1">
      <c r="A149" s="157"/>
      <c r="B149" s="15"/>
      <c r="C149" s="33"/>
      <c r="D149" s="11">
        <v>224</v>
      </c>
      <c r="E149" s="12" t="s">
        <v>13</v>
      </c>
      <c r="F149" s="37">
        <v>27.4</v>
      </c>
      <c r="G149" s="37">
        <v>27.4</v>
      </c>
      <c r="H149" s="37">
        <v>27.4</v>
      </c>
    </row>
    <row r="150" spans="1:8" s="28" customFormat="1" ht="13.5" customHeight="1">
      <c r="A150" s="157"/>
      <c r="B150" s="15"/>
      <c r="C150" s="33"/>
      <c r="D150" s="11">
        <v>225</v>
      </c>
      <c r="E150" s="12" t="s">
        <v>14</v>
      </c>
      <c r="F150" s="37">
        <f>700+1</f>
        <v>701</v>
      </c>
      <c r="G150" s="37">
        <v>700</v>
      </c>
      <c r="H150" s="37">
        <v>700</v>
      </c>
    </row>
    <row r="151" spans="1:8" s="28" customFormat="1" ht="13.5" customHeight="1">
      <c r="A151" s="157"/>
      <c r="B151" s="15"/>
      <c r="C151" s="33"/>
      <c r="D151" s="11">
        <v>226</v>
      </c>
      <c r="E151" s="12" t="s">
        <v>15</v>
      </c>
      <c r="F151" s="37">
        <f>894.5+966-187</f>
        <v>1673.5</v>
      </c>
      <c r="G151" s="37">
        <v>894.5</v>
      </c>
      <c r="H151" s="37">
        <v>894.5</v>
      </c>
    </row>
    <row r="152" spans="1:8" s="28" customFormat="1" ht="13.5" customHeight="1">
      <c r="A152" s="157"/>
      <c r="B152" s="15"/>
      <c r="C152" s="33"/>
      <c r="D152" s="22" t="s">
        <v>40</v>
      </c>
      <c r="E152" s="23" t="s">
        <v>17</v>
      </c>
      <c r="F152" s="43">
        <v>0</v>
      </c>
      <c r="G152" s="43">
        <v>0</v>
      </c>
      <c r="H152" s="43">
        <v>0</v>
      </c>
    </row>
    <row r="153" spans="1:8" s="28" customFormat="1" ht="13.5" customHeight="1">
      <c r="A153" s="157"/>
      <c r="B153" s="15"/>
      <c r="C153" s="33"/>
      <c r="D153" s="21">
        <v>300</v>
      </c>
      <c r="E153" s="14" t="s">
        <v>32</v>
      </c>
      <c r="F153" s="38">
        <f>SUM(F154:F155)</f>
        <v>287</v>
      </c>
      <c r="G153" s="38">
        <f>SUM(G154:G155)</f>
        <v>200</v>
      </c>
      <c r="H153" s="38">
        <f>SUM(H154:H155)</f>
        <v>200</v>
      </c>
    </row>
    <row r="154" spans="1:8" s="28" customFormat="1" ht="13.5" customHeight="1">
      <c r="A154" s="157"/>
      <c r="B154" s="15"/>
      <c r="C154" s="33"/>
      <c r="D154" s="11">
        <v>310</v>
      </c>
      <c r="E154" s="12" t="s">
        <v>18</v>
      </c>
      <c r="F154" s="37">
        <v>100</v>
      </c>
      <c r="G154" s="37">
        <v>100</v>
      </c>
      <c r="H154" s="37">
        <v>100</v>
      </c>
    </row>
    <row r="155" spans="1:8" s="28" customFormat="1" ht="13.5" customHeight="1">
      <c r="A155" s="157"/>
      <c r="B155" s="15"/>
      <c r="C155" s="33"/>
      <c r="D155" s="11">
        <v>340</v>
      </c>
      <c r="E155" s="12" t="s">
        <v>19</v>
      </c>
      <c r="F155" s="37">
        <f>100+87</f>
        <v>187</v>
      </c>
      <c r="G155" s="37">
        <v>100</v>
      </c>
      <c r="H155" s="37">
        <v>100</v>
      </c>
    </row>
    <row r="156" spans="1:8" s="28" customFormat="1" ht="33.75" customHeight="1">
      <c r="A156" s="157"/>
      <c r="B156" s="144"/>
      <c r="C156" s="144"/>
      <c r="D156" s="144"/>
      <c r="E156" s="14" t="s">
        <v>20</v>
      </c>
      <c r="F156" s="39">
        <f t="shared" ref="F156:H158" si="19">F157</f>
        <v>650</v>
      </c>
      <c r="G156" s="39">
        <f t="shared" si="19"/>
        <v>650</v>
      </c>
      <c r="H156" s="39">
        <f t="shared" si="19"/>
        <v>650</v>
      </c>
    </row>
    <row r="157" spans="1:8" s="28" customFormat="1" ht="67.5" customHeight="1">
      <c r="A157" s="157"/>
      <c r="B157" s="15" t="s">
        <v>117</v>
      </c>
      <c r="C157" s="31"/>
      <c r="D157" s="31"/>
      <c r="E157" s="32" t="s">
        <v>118</v>
      </c>
      <c r="F157" s="39">
        <f t="shared" si="19"/>
        <v>650</v>
      </c>
      <c r="G157" s="39">
        <f t="shared" si="19"/>
        <v>650</v>
      </c>
      <c r="H157" s="39">
        <f t="shared" si="19"/>
        <v>650</v>
      </c>
    </row>
    <row r="158" spans="1:8" s="28" customFormat="1" ht="33" customHeight="1">
      <c r="A158" s="157"/>
      <c r="B158" s="15"/>
      <c r="C158" s="21" t="s">
        <v>57</v>
      </c>
      <c r="D158" s="19"/>
      <c r="E158" s="18" t="s">
        <v>116</v>
      </c>
      <c r="F158" s="43">
        <f>F159</f>
        <v>650</v>
      </c>
      <c r="G158" s="43">
        <f t="shared" si="19"/>
        <v>650</v>
      </c>
      <c r="H158" s="43">
        <f t="shared" si="19"/>
        <v>650</v>
      </c>
    </row>
    <row r="159" spans="1:8" s="28" customFormat="1" ht="13.5" customHeight="1">
      <c r="A159" s="157"/>
      <c r="B159" s="15"/>
      <c r="C159" s="21"/>
      <c r="D159" s="21" t="s">
        <v>33</v>
      </c>
      <c r="E159" s="14" t="s">
        <v>7</v>
      </c>
      <c r="F159" s="43">
        <f>F160</f>
        <v>650</v>
      </c>
      <c r="G159" s="43">
        <f>G160</f>
        <v>650</v>
      </c>
      <c r="H159" s="43">
        <f>H160</f>
        <v>650</v>
      </c>
    </row>
    <row r="160" spans="1:8" s="28" customFormat="1" ht="13.5" customHeight="1">
      <c r="A160" s="157"/>
      <c r="B160" s="15"/>
      <c r="C160" s="31"/>
      <c r="D160" s="17" t="s">
        <v>38</v>
      </c>
      <c r="E160" s="14" t="s">
        <v>10</v>
      </c>
      <c r="F160" s="38">
        <f>SUM(F161:F164)</f>
        <v>650</v>
      </c>
      <c r="G160" s="38">
        <f>SUM(G161)</f>
        <v>650</v>
      </c>
      <c r="H160" s="38">
        <f>SUM(H161:H164)</f>
        <v>650</v>
      </c>
    </row>
    <row r="161" spans="1:8" s="28" customFormat="1" ht="13.5" customHeight="1">
      <c r="A161" s="157"/>
      <c r="B161" s="15"/>
      <c r="C161" s="33"/>
      <c r="D161" s="11" t="s">
        <v>39</v>
      </c>
      <c r="E161" s="12" t="s">
        <v>31</v>
      </c>
      <c r="F161" s="37">
        <v>650</v>
      </c>
      <c r="G161" s="37">
        <v>650</v>
      </c>
      <c r="H161" s="37">
        <v>650</v>
      </c>
    </row>
    <row r="162" spans="1:8" s="28" customFormat="1" ht="39" customHeight="1">
      <c r="A162" s="157"/>
      <c r="B162" s="153" t="s">
        <v>81</v>
      </c>
      <c r="C162" s="153"/>
      <c r="D162" s="153"/>
      <c r="E162" s="153"/>
      <c r="F162" s="153"/>
      <c r="G162" s="153"/>
      <c r="H162" s="153"/>
    </row>
    <row r="163" spans="1:8" s="28" customFormat="1" ht="17.25" customHeight="1">
      <c r="A163" s="157"/>
      <c r="B163" s="144"/>
      <c r="C163" s="144"/>
      <c r="D163" s="144"/>
      <c r="E163" s="69" t="s">
        <v>20</v>
      </c>
      <c r="F163" s="39">
        <f>F164</f>
        <v>0</v>
      </c>
      <c r="G163" s="39">
        <f>G164</f>
        <v>3044.8</v>
      </c>
      <c r="H163" s="39">
        <f>H164</f>
        <v>0</v>
      </c>
    </row>
    <row r="164" spans="1:8" s="28" customFormat="1" ht="13.5" customHeight="1">
      <c r="A164" s="157"/>
      <c r="B164" s="15"/>
      <c r="C164" s="142" t="s">
        <v>33</v>
      </c>
      <c r="D164" s="142"/>
      <c r="E164" s="14" t="s">
        <v>7</v>
      </c>
      <c r="F164" s="43">
        <f t="shared" ref="F164:H165" si="20">F165</f>
        <v>0</v>
      </c>
      <c r="G164" s="43">
        <f t="shared" si="20"/>
        <v>3044.8</v>
      </c>
      <c r="H164" s="43">
        <f t="shared" si="20"/>
        <v>0</v>
      </c>
    </row>
    <row r="165" spans="1:8" s="28" customFormat="1" ht="13.5" customHeight="1">
      <c r="A165" s="157"/>
      <c r="B165" s="15"/>
      <c r="C165" s="142" t="s">
        <v>38</v>
      </c>
      <c r="D165" s="142"/>
      <c r="E165" s="14" t="s">
        <v>10</v>
      </c>
      <c r="F165" s="43">
        <f t="shared" si="20"/>
        <v>0</v>
      </c>
      <c r="G165" s="43">
        <f t="shared" si="20"/>
        <v>3044.8</v>
      </c>
      <c r="H165" s="43">
        <f t="shared" si="20"/>
        <v>0</v>
      </c>
    </row>
    <row r="166" spans="1:8" s="28" customFormat="1" ht="13.5" customHeight="1">
      <c r="A166" s="157"/>
      <c r="B166" s="15"/>
      <c r="C166" s="142" t="s">
        <v>40</v>
      </c>
      <c r="D166" s="142"/>
      <c r="E166" s="12" t="s">
        <v>17</v>
      </c>
      <c r="F166" s="37">
        <f>F173</f>
        <v>0</v>
      </c>
      <c r="G166" s="37">
        <f>G173</f>
        <v>3044.8</v>
      </c>
      <c r="H166" s="37">
        <f>H173</f>
        <v>0</v>
      </c>
    </row>
    <row r="167" spans="1:8" s="28" customFormat="1" ht="13.5" customHeight="1">
      <c r="A167" s="157"/>
      <c r="B167" s="144"/>
      <c r="C167" s="144"/>
      <c r="D167" s="144"/>
      <c r="E167" s="144"/>
      <c r="F167" s="144"/>
      <c r="G167" s="144"/>
      <c r="H167" s="144"/>
    </row>
    <row r="168" spans="1:8" s="28" customFormat="1" ht="19.5" customHeight="1">
      <c r="A168" s="157"/>
      <c r="B168" s="144"/>
      <c r="C168" s="144"/>
      <c r="D168" s="144"/>
      <c r="E168" s="14" t="s">
        <v>20</v>
      </c>
      <c r="F168" s="43">
        <f t="shared" ref="F168:H172" si="21">F169</f>
        <v>0</v>
      </c>
      <c r="G168" s="43">
        <f t="shared" si="21"/>
        <v>3044.8</v>
      </c>
      <c r="H168" s="43">
        <f t="shared" si="21"/>
        <v>0</v>
      </c>
    </row>
    <row r="169" spans="1:8" s="28" customFormat="1" ht="40.5" customHeight="1">
      <c r="A169" s="157"/>
      <c r="B169" s="15" t="s">
        <v>125</v>
      </c>
      <c r="C169" s="33"/>
      <c r="D169" s="11"/>
      <c r="E169" s="51" t="s">
        <v>82</v>
      </c>
      <c r="F169" s="43">
        <f t="shared" si="21"/>
        <v>0</v>
      </c>
      <c r="G169" s="43">
        <f t="shared" si="21"/>
        <v>3044.8</v>
      </c>
      <c r="H169" s="43">
        <f t="shared" si="21"/>
        <v>0</v>
      </c>
    </row>
    <row r="170" spans="1:8" s="28" customFormat="1" ht="29.25" customHeight="1">
      <c r="A170" s="157"/>
      <c r="B170" s="15"/>
      <c r="C170" s="33" t="s">
        <v>57</v>
      </c>
      <c r="D170" s="11"/>
      <c r="E170" s="18" t="s">
        <v>116</v>
      </c>
      <c r="F170" s="43">
        <f t="shared" si="21"/>
        <v>0</v>
      </c>
      <c r="G170" s="43">
        <f t="shared" si="21"/>
        <v>3044.8</v>
      </c>
      <c r="H170" s="43">
        <f t="shared" si="21"/>
        <v>0</v>
      </c>
    </row>
    <row r="171" spans="1:8" s="28" customFormat="1" ht="13.5" customHeight="1">
      <c r="A171" s="157"/>
      <c r="B171" s="15"/>
      <c r="C171" s="33"/>
      <c r="D171" s="17" t="s">
        <v>33</v>
      </c>
      <c r="E171" s="14" t="s">
        <v>7</v>
      </c>
      <c r="F171" s="43">
        <f t="shared" si="21"/>
        <v>0</v>
      </c>
      <c r="G171" s="43">
        <f t="shared" si="21"/>
        <v>3044.8</v>
      </c>
      <c r="H171" s="43">
        <f t="shared" si="21"/>
        <v>0</v>
      </c>
    </row>
    <row r="172" spans="1:8" s="28" customFormat="1" ht="13.5" customHeight="1">
      <c r="A172" s="157"/>
      <c r="B172" s="15"/>
      <c r="C172" s="33"/>
      <c r="D172" s="17" t="s">
        <v>38</v>
      </c>
      <c r="E172" s="14" t="s">
        <v>10</v>
      </c>
      <c r="F172" s="43">
        <f t="shared" si="21"/>
        <v>0</v>
      </c>
      <c r="G172" s="43">
        <f t="shared" si="21"/>
        <v>3044.8</v>
      </c>
      <c r="H172" s="43">
        <f t="shared" si="21"/>
        <v>0</v>
      </c>
    </row>
    <row r="173" spans="1:8" s="28" customFormat="1" ht="13.5" customHeight="1">
      <c r="A173" s="157"/>
      <c r="B173" s="15"/>
      <c r="C173" s="33"/>
      <c r="D173" s="17" t="s">
        <v>40</v>
      </c>
      <c r="E173" s="12" t="s">
        <v>17</v>
      </c>
      <c r="F173" s="37">
        <v>0</v>
      </c>
      <c r="G173" s="37">
        <v>3044.8</v>
      </c>
      <c r="H173" s="37">
        <v>0</v>
      </c>
    </row>
    <row r="174" spans="1:8" s="28" customFormat="1" ht="39" customHeight="1">
      <c r="A174" s="157"/>
      <c r="B174" s="153" t="s">
        <v>126</v>
      </c>
      <c r="C174" s="153"/>
      <c r="D174" s="153"/>
      <c r="E174" s="153"/>
      <c r="F174" s="153"/>
      <c r="G174" s="153"/>
      <c r="H174" s="153"/>
    </row>
    <row r="175" spans="1:8" s="28" customFormat="1" ht="17.25" customHeight="1">
      <c r="A175" s="157"/>
      <c r="B175" s="144"/>
      <c r="C175" s="144"/>
      <c r="D175" s="144"/>
      <c r="E175" s="69" t="s">
        <v>20</v>
      </c>
      <c r="F175" s="39">
        <f>F176</f>
        <v>142</v>
      </c>
      <c r="G175" s="39">
        <f>G176</f>
        <v>172</v>
      </c>
      <c r="H175" s="39">
        <f>H176</f>
        <v>142</v>
      </c>
    </row>
    <row r="176" spans="1:8" s="28" customFormat="1" ht="13.5" customHeight="1">
      <c r="A176" s="157"/>
      <c r="B176" s="15"/>
      <c r="C176" s="142" t="s">
        <v>33</v>
      </c>
      <c r="D176" s="142"/>
      <c r="E176" s="14" t="s">
        <v>7</v>
      </c>
      <c r="F176" s="43">
        <f t="shared" ref="F176:H177" si="22">F177</f>
        <v>142</v>
      </c>
      <c r="G176" s="43">
        <f t="shared" si="22"/>
        <v>172</v>
      </c>
      <c r="H176" s="43">
        <f t="shared" si="22"/>
        <v>142</v>
      </c>
    </row>
    <row r="177" spans="1:8" s="28" customFormat="1" ht="13.5" customHeight="1">
      <c r="A177" s="157"/>
      <c r="B177" s="15"/>
      <c r="C177" s="142" t="s">
        <v>38</v>
      </c>
      <c r="D177" s="142"/>
      <c r="E177" s="14" t="s">
        <v>10</v>
      </c>
      <c r="F177" s="43">
        <f t="shared" si="22"/>
        <v>142</v>
      </c>
      <c r="G177" s="43">
        <f t="shared" si="22"/>
        <v>172</v>
      </c>
      <c r="H177" s="43">
        <f t="shared" si="22"/>
        <v>142</v>
      </c>
    </row>
    <row r="178" spans="1:8" s="28" customFormat="1" ht="13.5" customHeight="1">
      <c r="A178" s="157"/>
      <c r="B178" s="15"/>
      <c r="C178" s="142" t="s">
        <v>40</v>
      </c>
      <c r="D178" s="142"/>
      <c r="E178" s="12" t="s">
        <v>17</v>
      </c>
      <c r="F178" s="37">
        <f>F185</f>
        <v>142</v>
      </c>
      <c r="G178" s="37">
        <f>G185</f>
        <v>172</v>
      </c>
      <c r="H178" s="37">
        <f>H185</f>
        <v>142</v>
      </c>
    </row>
    <row r="179" spans="1:8" s="28" customFormat="1" ht="13.5" customHeight="1">
      <c r="A179" s="157"/>
      <c r="B179" s="144"/>
      <c r="C179" s="144"/>
      <c r="D179" s="144"/>
      <c r="E179" s="144"/>
      <c r="F179" s="144"/>
      <c r="G179" s="144"/>
      <c r="H179" s="144"/>
    </row>
    <row r="180" spans="1:8" s="28" customFormat="1" ht="19.5" customHeight="1">
      <c r="A180" s="157"/>
      <c r="B180" s="144"/>
      <c r="C180" s="144"/>
      <c r="D180" s="144"/>
      <c r="E180" s="14" t="s">
        <v>20</v>
      </c>
      <c r="F180" s="43">
        <f t="shared" ref="F180:H184" si="23">F181</f>
        <v>142</v>
      </c>
      <c r="G180" s="43">
        <f t="shared" si="23"/>
        <v>172</v>
      </c>
      <c r="H180" s="43">
        <f t="shared" si="23"/>
        <v>142</v>
      </c>
    </row>
    <row r="181" spans="1:8" s="28" customFormat="1" ht="40.5" customHeight="1">
      <c r="A181" s="157"/>
      <c r="B181" s="15" t="s">
        <v>127</v>
      </c>
      <c r="C181" s="33"/>
      <c r="D181" s="11"/>
      <c r="E181" s="51" t="s">
        <v>130</v>
      </c>
      <c r="F181" s="43">
        <f t="shared" si="23"/>
        <v>142</v>
      </c>
      <c r="G181" s="43">
        <f t="shared" si="23"/>
        <v>172</v>
      </c>
      <c r="H181" s="43">
        <f t="shared" si="23"/>
        <v>142</v>
      </c>
    </row>
    <row r="182" spans="1:8" s="28" customFormat="1" ht="29.25" customHeight="1">
      <c r="A182" s="157"/>
      <c r="B182" s="15"/>
      <c r="C182" s="33" t="s">
        <v>128</v>
      </c>
      <c r="D182" s="11"/>
      <c r="E182" s="18" t="s">
        <v>131</v>
      </c>
      <c r="F182" s="43">
        <f t="shared" si="23"/>
        <v>142</v>
      </c>
      <c r="G182" s="43">
        <f t="shared" si="23"/>
        <v>172</v>
      </c>
      <c r="H182" s="43">
        <f t="shared" si="23"/>
        <v>142</v>
      </c>
    </row>
    <row r="183" spans="1:8" s="28" customFormat="1" ht="13.5" customHeight="1">
      <c r="A183" s="157"/>
      <c r="B183" s="15"/>
      <c r="C183" s="33"/>
      <c r="D183" s="17" t="s">
        <v>33</v>
      </c>
      <c r="E183" s="14" t="s">
        <v>7</v>
      </c>
      <c r="F183" s="43">
        <f t="shared" si="23"/>
        <v>142</v>
      </c>
      <c r="G183" s="43">
        <f t="shared" si="23"/>
        <v>172</v>
      </c>
      <c r="H183" s="43">
        <f t="shared" si="23"/>
        <v>142</v>
      </c>
    </row>
    <row r="184" spans="1:8" s="28" customFormat="1" ht="13.5" customHeight="1">
      <c r="A184" s="157"/>
      <c r="B184" s="15"/>
      <c r="C184" s="33"/>
      <c r="D184" s="17" t="s">
        <v>38</v>
      </c>
      <c r="E184" s="14" t="s">
        <v>10</v>
      </c>
      <c r="F184" s="43">
        <f t="shared" si="23"/>
        <v>142</v>
      </c>
      <c r="G184" s="43">
        <f t="shared" si="23"/>
        <v>172</v>
      </c>
      <c r="H184" s="43">
        <f t="shared" si="23"/>
        <v>142</v>
      </c>
    </row>
    <row r="185" spans="1:8" s="28" customFormat="1" ht="13.5" customHeight="1">
      <c r="A185" s="157"/>
      <c r="B185" s="15"/>
      <c r="C185" s="33"/>
      <c r="D185" s="17" t="s">
        <v>40</v>
      </c>
      <c r="E185" s="12" t="s">
        <v>17</v>
      </c>
      <c r="F185" s="37">
        <v>142</v>
      </c>
      <c r="G185" s="37">
        <v>172</v>
      </c>
      <c r="H185" s="37">
        <v>142</v>
      </c>
    </row>
    <row r="186" spans="1:8" s="25" customFormat="1" ht="14.25" customHeight="1">
      <c r="A186" s="157"/>
      <c r="B186" s="160" t="s">
        <v>132</v>
      </c>
      <c r="C186" s="160"/>
      <c r="D186" s="160"/>
      <c r="E186" s="160"/>
      <c r="F186" s="160"/>
      <c r="G186" s="160"/>
      <c r="H186" s="160"/>
    </row>
    <row r="187" spans="1:8" s="25" customFormat="1" ht="17.25" customHeight="1">
      <c r="A187" s="157"/>
      <c r="B187" s="160"/>
      <c r="C187" s="160"/>
      <c r="D187" s="160"/>
      <c r="E187" s="160"/>
      <c r="F187" s="160"/>
      <c r="G187" s="160"/>
      <c r="H187" s="160"/>
    </row>
    <row r="188" spans="1:8" s="25" customFormat="1" ht="15">
      <c r="A188" s="157"/>
      <c r="B188" s="145"/>
      <c r="C188" s="145"/>
      <c r="D188" s="145"/>
      <c r="E188" s="14" t="s">
        <v>20</v>
      </c>
      <c r="F188" s="38">
        <f t="shared" ref="F188:H189" si="24">F189</f>
        <v>348.6</v>
      </c>
      <c r="G188" s="38">
        <f t="shared" si="24"/>
        <v>536.1</v>
      </c>
      <c r="H188" s="38">
        <f t="shared" si="24"/>
        <v>536.1</v>
      </c>
    </row>
    <row r="189" spans="1:8" s="25" customFormat="1" ht="15">
      <c r="A189" s="157"/>
      <c r="B189" s="10"/>
      <c r="C189" s="141" t="s">
        <v>33</v>
      </c>
      <c r="D189" s="141"/>
      <c r="E189" s="14" t="s">
        <v>7</v>
      </c>
      <c r="F189" s="38">
        <f t="shared" si="24"/>
        <v>348.6</v>
      </c>
      <c r="G189" s="38">
        <f t="shared" si="24"/>
        <v>536.1</v>
      </c>
      <c r="H189" s="38">
        <f t="shared" si="24"/>
        <v>536.1</v>
      </c>
    </row>
    <row r="190" spans="1:8" s="25" customFormat="1" ht="15">
      <c r="A190" s="157"/>
      <c r="B190" s="10"/>
      <c r="C190" s="142" t="s">
        <v>38</v>
      </c>
      <c r="D190" s="142"/>
      <c r="E190" s="14" t="s">
        <v>10</v>
      </c>
      <c r="F190" s="38">
        <f>SUM(F191:F192)</f>
        <v>348.6</v>
      </c>
      <c r="G190" s="38">
        <f>SUM(G191:G192)</f>
        <v>536.1</v>
      </c>
      <c r="H190" s="38">
        <f>SUM(H191:H192)</f>
        <v>536.1</v>
      </c>
    </row>
    <row r="191" spans="1:8" s="25" customFormat="1" ht="14.25" customHeight="1">
      <c r="A191" s="157"/>
      <c r="B191" s="10"/>
      <c r="C191" s="141" t="s">
        <v>39</v>
      </c>
      <c r="D191" s="141"/>
      <c r="E191" s="12" t="s">
        <v>15</v>
      </c>
      <c r="F191" s="37">
        <f>F206</f>
        <v>262.5</v>
      </c>
      <c r="G191" s="37">
        <f>G206</f>
        <v>450</v>
      </c>
      <c r="H191" s="37">
        <f>H206</f>
        <v>450</v>
      </c>
    </row>
    <row r="192" spans="1:8" s="25" customFormat="1" ht="14.25" customHeight="1">
      <c r="A192" s="157"/>
      <c r="B192" s="10"/>
      <c r="C192" s="142" t="s">
        <v>40</v>
      </c>
      <c r="D192" s="142"/>
      <c r="E192" s="12" t="s">
        <v>17</v>
      </c>
      <c r="F192" s="37">
        <f>F199</f>
        <v>86.1</v>
      </c>
      <c r="G192" s="37">
        <f>G199</f>
        <v>86.1</v>
      </c>
      <c r="H192" s="37">
        <f>H199</f>
        <v>86.1</v>
      </c>
    </row>
    <row r="193" spans="1:8" s="25" customFormat="1" ht="15">
      <c r="A193" s="157"/>
      <c r="B193" s="10"/>
      <c r="C193" s="142"/>
      <c r="D193" s="142"/>
      <c r="E193" s="142"/>
      <c r="F193" s="142"/>
      <c r="G193" s="142"/>
      <c r="H193" s="142"/>
    </row>
    <row r="194" spans="1:8" s="25" customFormat="1" ht="15">
      <c r="A194" s="157"/>
      <c r="B194" s="145"/>
      <c r="C194" s="145"/>
      <c r="D194" s="145"/>
      <c r="E194" s="14" t="s">
        <v>20</v>
      </c>
      <c r="F194" s="38">
        <f t="shared" ref="F194:H197" si="25">F195</f>
        <v>86.1</v>
      </c>
      <c r="G194" s="38">
        <f t="shared" si="25"/>
        <v>86.1</v>
      </c>
      <c r="H194" s="38">
        <f t="shared" si="25"/>
        <v>86.1</v>
      </c>
    </row>
    <row r="195" spans="1:8" s="25" customFormat="1" ht="30">
      <c r="A195" s="157"/>
      <c r="B195" s="15" t="s">
        <v>133</v>
      </c>
      <c r="C195" s="10"/>
      <c r="D195" s="10"/>
      <c r="E195" s="51" t="s">
        <v>67</v>
      </c>
      <c r="F195" s="42">
        <f t="shared" si="25"/>
        <v>86.1</v>
      </c>
      <c r="G195" s="42">
        <f t="shared" si="25"/>
        <v>86.1</v>
      </c>
      <c r="H195" s="42">
        <f t="shared" si="25"/>
        <v>86.1</v>
      </c>
    </row>
    <row r="196" spans="1:8" s="25" customFormat="1" ht="15">
      <c r="A196" s="157"/>
      <c r="B196" s="10"/>
      <c r="C196" s="17" t="s">
        <v>79</v>
      </c>
      <c r="D196" s="17"/>
      <c r="E196" s="14" t="s">
        <v>80</v>
      </c>
      <c r="F196" s="42">
        <f t="shared" si="25"/>
        <v>86.1</v>
      </c>
      <c r="G196" s="42">
        <f t="shared" si="25"/>
        <v>86.1</v>
      </c>
      <c r="H196" s="42">
        <f t="shared" si="25"/>
        <v>86.1</v>
      </c>
    </row>
    <row r="197" spans="1:8" s="25" customFormat="1" ht="15">
      <c r="A197" s="157"/>
      <c r="B197" s="10"/>
      <c r="C197" s="17"/>
      <c r="D197" s="21" t="s">
        <v>33</v>
      </c>
      <c r="E197" s="14" t="s">
        <v>7</v>
      </c>
      <c r="F197" s="38">
        <f t="shared" si="25"/>
        <v>86.1</v>
      </c>
      <c r="G197" s="38">
        <f t="shared" si="25"/>
        <v>86.1</v>
      </c>
      <c r="H197" s="38">
        <f t="shared" si="25"/>
        <v>86.1</v>
      </c>
    </row>
    <row r="198" spans="1:8" s="25" customFormat="1" ht="15">
      <c r="A198" s="157"/>
      <c r="B198" s="10"/>
      <c r="C198" s="17"/>
      <c r="D198" s="17" t="s">
        <v>38</v>
      </c>
      <c r="E198" s="14" t="s">
        <v>10</v>
      </c>
      <c r="F198" s="38">
        <f>SUM(F199:F199)</f>
        <v>86.1</v>
      </c>
      <c r="G198" s="38">
        <f>SUM(G199:G199)</f>
        <v>86.1</v>
      </c>
      <c r="H198" s="38">
        <f>SUM(H199:H199)</f>
        <v>86.1</v>
      </c>
    </row>
    <row r="199" spans="1:8" s="25" customFormat="1" ht="15">
      <c r="A199" s="157"/>
      <c r="B199" s="10"/>
      <c r="C199" s="17"/>
      <c r="D199" s="17" t="s">
        <v>40</v>
      </c>
      <c r="E199" s="12" t="s">
        <v>17</v>
      </c>
      <c r="F199" s="37">
        <v>86.1</v>
      </c>
      <c r="G199" s="37">
        <v>86.1</v>
      </c>
      <c r="H199" s="37">
        <v>86.1</v>
      </c>
    </row>
    <row r="200" spans="1:8" s="25" customFormat="1" ht="23.25" customHeight="1">
      <c r="A200" s="157"/>
      <c r="B200" s="10"/>
      <c r="C200" s="142"/>
      <c r="D200" s="142"/>
      <c r="E200" s="142"/>
      <c r="F200" s="142"/>
      <c r="G200" s="142"/>
      <c r="H200" s="142"/>
    </row>
    <row r="201" spans="1:8" s="25" customFormat="1" ht="15">
      <c r="A201" s="157"/>
      <c r="B201" s="145"/>
      <c r="C201" s="145"/>
      <c r="D201" s="145"/>
      <c r="E201" s="14" t="s">
        <v>20</v>
      </c>
      <c r="F201" s="38">
        <f t="shared" ref="F201:H204" si="26">F202</f>
        <v>262.5</v>
      </c>
      <c r="G201" s="38">
        <f t="shared" si="26"/>
        <v>450</v>
      </c>
      <c r="H201" s="38">
        <f t="shared" si="26"/>
        <v>450</v>
      </c>
    </row>
    <row r="202" spans="1:8" s="25" customFormat="1" ht="15">
      <c r="A202" s="157"/>
      <c r="B202" s="15" t="s">
        <v>134</v>
      </c>
      <c r="C202" s="10"/>
      <c r="D202" s="10"/>
      <c r="E202" s="51" t="s">
        <v>68</v>
      </c>
      <c r="F202" s="42">
        <f t="shared" si="26"/>
        <v>262.5</v>
      </c>
      <c r="G202" s="42">
        <f t="shared" si="26"/>
        <v>450</v>
      </c>
      <c r="H202" s="42">
        <f t="shared" si="26"/>
        <v>450</v>
      </c>
    </row>
    <row r="203" spans="1:8" s="25" customFormat="1" ht="30">
      <c r="A203" s="157"/>
      <c r="B203" s="10"/>
      <c r="C203" s="17" t="s">
        <v>57</v>
      </c>
      <c r="D203" s="17"/>
      <c r="E203" s="18" t="s">
        <v>116</v>
      </c>
      <c r="F203" s="42">
        <f t="shared" si="26"/>
        <v>262.5</v>
      </c>
      <c r="G203" s="42">
        <f t="shared" si="26"/>
        <v>450</v>
      </c>
      <c r="H203" s="42">
        <f t="shared" si="26"/>
        <v>450</v>
      </c>
    </row>
    <row r="204" spans="1:8" s="25" customFormat="1" ht="15">
      <c r="A204" s="157"/>
      <c r="B204" s="10"/>
      <c r="C204" s="17"/>
      <c r="D204" s="21" t="s">
        <v>33</v>
      </c>
      <c r="E204" s="14" t="s">
        <v>7</v>
      </c>
      <c r="F204" s="38">
        <f t="shared" si="26"/>
        <v>262.5</v>
      </c>
      <c r="G204" s="38">
        <f t="shared" si="26"/>
        <v>450</v>
      </c>
      <c r="H204" s="38">
        <f t="shared" si="26"/>
        <v>450</v>
      </c>
    </row>
    <row r="205" spans="1:8" s="25" customFormat="1" ht="15">
      <c r="A205" s="157"/>
      <c r="B205" s="10"/>
      <c r="C205" s="17"/>
      <c r="D205" s="17" t="s">
        <v>38</v>
      </c>
      <c r="E205" s="14" t="s">
        <v>10</v>
      </c>
      <c r="F205" s="38">
        <f>SUM(F206:F206)</f>
        <v>262.5</v>
      </c>
      <c r="G205" s="38">
        <f>SUM(G206:G206)</f>
        <v>450</v>
      </c>
      <c r="H205" s="38">
        <f>SUM(H206:H206)</f>
        <v>450</v>
      </c>
    </row>
    <row r="206" spans="1:8" s="25" customFormat="1" ht="15.75" thickBot="1">
      <c r="A206" s="158"/>
      <c r="B206" s="10"/>
      <c r="C206" s="17"/>
      <c r="D206" s="21" t="s">
        <v>39</v>
      </c>
      <c r="E206" s="12" t="s">
        <v>15</v>
      </c>
      <c r="F206" s="37">
        <v>262.5</v>
      </c>
      <c r="G206" s="37">
        <v>450</v>
      </c>
      <c r="H206" s="37">
        <v>450</v>
      </c>
    </row>
    <row r="207" spans="1:8" s="29" customFormat="1" ht="14.25" customHeight="1">
      <c r="A207" s="134">
        <v>900</v>
      </c>
      <c r="B207" s="137" t="s">
        <v>69</v>
      </c>
      <c r="C207" s="137"/>
      <c r="D207" s="137"/>
      <c r="E207" s="137"/>
      <c r="F207" s="137"/>
      <c r="G207" s="137"/>
      <c r="H207" s="137"/>
    </row>
    <row r="208" spans="1:8" s="29" customFormat="1" ht="15.75" customHeight="1">
      <c r="A208" s="135"/>
      <c r="B208" s="137"/>
      <c r="C208" s="137"/>
      <c r="D208" s="137"/>
      <c r="E208" s="137"/>
      <c r="F208" s="137"/>
      <c r="G208" s="137"/>
      <c r="H208" s="137"/>
    </row>
    <row r="209" spans="1:8" s="29" customFormat="1" ht="15" customHeight="1">
      <c r="A209" s="135"/>
      <c r="B209" s="131"/>
      <c r="C209" s="131"/>
      <c r="D209" s="131"/>
      <c r="E209" s="5" t="s">
        <v>46</v>
      </c>
      <c r="F209" s="46">
        <f>F210</f>
        <v>840</v>
      </c>
      <c r="G209" s="46">
        <f>G210</f>
        <v>1000</v>
      </c>
      <c r="H209" s="46">
        <f>H210</f>
        <v>746</v>
      </c>
    </row>
    <row r="210" spans="1:8" s="29" customFormat="1" ht="15" customHeight="1">
      <c r="A210" s="135"/>
      <c r="B210" s="75"/>
      <c r="C210" s="138">
        <v>200</v>
      </c>
      <c r="D210" s="138"/>
      <c r="E210" s="5" t="s">
        <v>7</v>
      </c>
      <c r="F210" s="46">
        <f t="shared" ref="F210:H211" si="27">F211</f>
        <v>840</v>
      </c>
      <c r="G210" s="46">
        <f t="shared" si="27"/>
        <v>1000</v>
      </c>
      <c r="H210" s="46">
        <f t="shared" si="27"/>
        <v>746</v>
      </c>
    </row>
    <row r="211" spans="1:8" s="29" customFormat="1" ht="20.25" customHeight="1">
      <c r="A211" s="135"/>
      <c r="B211" s="4"/>
      <c r="C211" s="138">
        <v>220</v>
      </c>
      <c r="D211" s="138"/>
      <c r="E211" s="5" t="s">
        <v>10</v>
      </c>
      <c r="F211" s="46">
        <f t="shared" si="27"/>
        <v>840</v>
      </c>
      <c r="G211" s="46">
        <f t="shared" si="27"/>
        <v>1000</v>
      </c>
      <c r="H211" s="46">
        <f t="shared" si="27"/>
        <v>746</v>
      </c>
    </row>
    <row r="212" spans="1:8" s="29" customFormat="1" ht="14.25" customHeight="1">
      <c r="A212" s="135"/>
      <c r="B212" s="4"/>
      <c r="C212" s="129">
        <v>226</v>
      </c>
      <c r="D212" s="129"/>
      <c r="E212" s="6" t="s">
        <v>15</v>
      </c>
      <c r="F212" s="47">
        <f>F217</f>
        <v>840</v>
      </c>
      <c r="G212" s="47">
        <f>G217</f>
        <v>1000</v>
      </c>
      <c r="H212" s="47">
        <f>H217</f>
        <v>746</v>
      </c>
    </row>
    <row r="213" spans="1:8" s="29" customFormat="1" ht="28.5" customHeight="1">
      <c r="A213" s="135"/>
      <c r="B213" s="133" t="s">
        <v>155</v>
      </c>
      <c r="C213" s="133"/>
      <c r="D213" s="133"/>
      <c r="E213" s="133"/>
      <c r="F213" s="133"/>
      <c r="G213" s="133"/>
      <c r="H213" s="133"/>
    </row>
    <row r="214" spans="1:8" s="29" customFormat="1" ht="15" customHeight="1">
      <c r="A214" s="135"/>
      <c r="B214" s="131"/>
      <c r="C214" s="131"/>
      <c r="D214" s="131"/>
      <c r="E214" s="5" t="s">
        <v>20</v>
      </c>
      <c r="F214" s="46">
        <f>F215</f>
        <v>840</v>
      </c>
      <c r="G214" s="46">
        <f>G215</f>
        <v>1000</v>
      </c>
      <c r="H214" s="46">
        <f>H215</f>
        <v>746</v>
      </c>
    </row>
    <row r="215" spans="1:8" s="29" customFormat="1" ht="20.25" customHeight="1">
      <c r="A215" s="135"/>
      <c r="B215" s="4"/>
      <c r="C215" s="139" t="s">
        <v>33</v>
      </c>
      <c r="D215" s="139"/>
      <c r="E215" s="5" t="s">
        <v>7</v>
      </c>
      <c r="F215" s="46">
        <f t="shared" ref="F215:H216" si="28">F216</f>
        <v>840</v>
      </c>
      <c r="G215" s="46">
        <f t="shared" si="28"/>
        <v>1000</v>
      </c>
      <c r="H215" s="46">
        <f t="shared" si="28"/>
        <v>746</v>
      </c>
    </row>
    <row r="216" spans="1:8" s="29" customFormat="1" ht="15" customHeight="1">
      <c r="A216" s="135"/>
      <c r="B216" s="4"/>
      <c r="C216" s="140">
        <v>220</v>
      </c>
      <c r="D216" s="140"/>
      <c r="E216" s="5" t="s">
        <v>10</v>
      </c>
      <c r="F216" s="46">
        <f t="shared" si="28"/>
        <v>840</v>
      </c>
      <c r="G216" s="46">
        <f t="shared" si="28"/>
        <v>1000</v>
      </c>
      <c r="H216" s="46">
        <f t="shared" si="28"/>
        <v>746</v>
      </c>
    </row>
    <row r="217" spans="1:8" s="29" customFormat="1" ht="15" customHeight="1">
      <c r="A217" s="135"/>
      <c r="B217" s="4"/>
      <c r="C217" s="129">
        <v>226</v>
      </c>
      <c r="D217" s="129"/>
      <c r="E217" s="6" t="s">
        <v>15</v>
      </c>
      <c r="F217" s="47">
        <f>F224</f>
        <v>840</v>
      </c>
      <c r="G217" s="47">
        <f>G224</f>
        <v>1000</v>
      </c>
      <c r="H217" s="47">
        <f>H224</f>
        <v>746</v>
      </c>
    </row>
    <row r="218" spans="1:8" s="29" customFormat="1" ht="14.25" customHeight="1">
      <c r="A218" s="135"/>
      <c r="B218" s="130"/>
      <c r="C218" s="130"/>
      <c r="D218" s="130"/>
      <c r="E218" s="130"/>
      <c r="F218" s="130"/>
      <c r="G218" s="130"/>
      <c r="H218" s="130"/>
    </row>
    <row r="219" spans="1:8" s="29" customFormat="1" ht="15" customHeight="1">
      <c r="A219" s="135"/>
      <c r="B219" s="131"/>
      <c r="C219" s="131"/>
      <c r="D219" s="131"/>
      <c r="E219" s="5" t="s">
        <v>20</v>
      </c>
      <c r="F219" s="46">
        <f t="shared" ref="F219:H221" si="29">F220</f>
        <v>840</v>
      </c>
      <c r="G219" s="46">
        <f t="shared" si="29"/>
        <v>1000</v>
      </c>
      <c r="H219" s="46">
        <f t="shared" si="29"/>
        <v>746</v>
      </c>
    </row>
    <row r="220" spans="1:8" s="29" customFormat="1" ht="30">
      <c r="A220" s="135"/>
      <c r="B220" s="75" t="s">
        <v>135</v>
      </c>
      <c r="C220" s="4"/>
      <c r="D220" s="4"/>
      <c r="E220" s="51" t="s">
        <v>70</v>
      </c>
      <c r="F220" s="46">
        <f t="shared" si="29"/>
        <v>840</v>
      </c>
      <c r="G220" s="46">
        <f t="shared" si="29"/>
        <v>1000</v>
      </c>
      <c r="H220" s="46">
        <f t="shared" si="29"/>
        <v>746</v>
      </c>
    </row>
    <row r="221" spans="1:8" s="29" customFormat="1" ht="29.25" customHeight="1">
      <c r="A221" s="135"/>
      <c r="B221" s="4"/>
      <c r="C221" s="8" t="s">
        <v>57</v>
      </c>
      <c r="D221" s="7"/>
      <c r="E221" s="18" t="s">
        <v>116</v>
      </c>
      <c r="F221" s="54">
        <f>F222</f>
        <v>840</v>
      </c>
      <c r="G221" s="54">
        <f t="shared" si="29"/>
        <v>1000</v>
      </c>
      <c r="H221" s="54">
        <f t="shared" si="29"/>
        <v>746</v>
      </c>
    </row>
    <row r="222" spans="1:8" s="29" customFormat="1" ht="20.25" customHeight="1">
      <c r="A222" s="135"/>
      <c r="B222" s="4"/>
      <c r="C222" s="7"/>
      <c r="D222" s="8" t="s">
        <v>33</v>
      </c>
      <c r="E222" s="5" t="s">
        <v>7</v>
      </c>
      <c r="F222" s="46">
        <f t="shared" ref="F222:H223" si="30">F223</f>
        <v>840</v>
      </c>
      <c r="G222" s="46">
        <f t="shared" si="30"/>
        <v>1000</v>
      </c>
      <c r="H222" s="46">
        <f t="shared" si="30"/>
        <v>746</v>
      </c>
    </row>
    <row r="223" spans="1:8" s="29" customFormat="1" ht="15" customHeight="1">
      <c r="A223" s="135"/>
      <c r="B223" s="4"/>
      <c r="C223" s="7"/>
      <c r="D223" s="7">
        <v>220</v>
      </c>
      <c r="E223" s="5" t="s">
        <v>10</v>
      </c>
      <c r="F223" s="46">
        <f t="shared" si="30"/>
        <v>840</v>
      </c>
      <c r="G223" s="46">
        <f t="shared" si="30"/>
        <v>1000</v>
      </c>
      <c r="H223" s="46">
        <f t="shared" si="30"/>
        <v>746</v>
      </c>
    </row>
    <row r="224" spans="1:8" s="29" customFormat="1" ht="15.75" customHeight="1" thickBot="1">
      <c r="A224" s="136"/>
      <c r="B224" s="4"/>
      <c r="C224" s="7"/>
      <c r="D224" s="55">
        <v>226</v>
      </c>
      <c r="E224" s="6" t="s">
        <v>15</v>
      </c>
      <c r="F224" s="47">
        <v>840</v>
      </c>
      <c r="G224" s="47">
        <v>1000</v>
      </c>
      <c r="H224" s="47">
        <v>746</v>
      </c>
    </row>
    <row r="225" spans="1:8" s="29" customFormat="1" ht="14.25" customHeight="1">
      <c r="A225" s="134">
        <v>900</v>
      </c>
      <c r="B225" s="137" t="s">
        <v>137</v>
      </c>
      <c r="C225" s="137"/>
      <c r="D225" s="137"/>
      <c r="E225" s="137"/>
      <c r="F225" s="137"/>
      <c r="G225" s="137"/>
      <c r="H225" s="137"/>
    </row>
    <row r="226" spans="1:8" s="29" customFormat="1" ht="15.75" customHeight="1">
      <c r="A226" s="135"/>
      <c r="B226" s="137"/>
      <c r="C226" s="137"/>
      <c r="D226" s="137"/>
      <c r="E226" s="137"/>
      <c r="F226" s="137"/>
      <c r="G226" s="137"/>
      <c r="H226" s="137"/>
    </row>
    <row r="227" spans="1:8" s="29" customFormat="1" ht="15" customHeight="1">
      <c r="A227" s="135"/>
      <c r="B227" s="131"/>
      <c r="C227" s="131"/>
      <c r="D227" s="131"/>
      <c r="E227" s="5" t="s">
        <v>46</v>
      </c>
      <c r="F227" s="46">
        <f>F228</f>
        <v>178.4</v>
      </c>
      <c r="G227" s="46">
        <f>G228</f>
        <v>178.4</v>
      </c>
      <c r="H227" s="46">
        <f>H228</f>
        <v>178.4</v>
      </c>
    </row>
    <row r="228" spans="1:8" s="29" customFormat="1" ht="15" customHeight="1">
      <c r="A228" s="135"/>
      <c r="B228" s="75"/>
      <c r="C228" s="138">
        <v>200</v>
      </c>
      <c r="D228" s="138"/>
      <c r="E228" s="5" t="s">
        <v>7</v>
      </c>
      <c r="F228" s="46">
        <f>F229+F231</f>
        <v>178.4</v>
      </c>
      <c r="G228" s="46">
        <f>G229+G231</f>
        <v>178.4</v>
      </c>
      <c r="H228" s="46">
        <f>H229+H231</f>
        <v>178.4</v>
      </c>
    </row>
    <row r="229" spans="1:8" s="29" customFormat="1" ht="20.25" customHeight="1">
      <c r="A229" s="135"/>
      <c r="B229" s="4"/>
      <c r="C229" s="138">
        <v>250</v>
      </c>
      <c r="D229" s="138"/>
      <c r="E229" s="5" t="s">
        <v>152</v>
      </c>
      <c r="F229" s="46">
        <f>F230</f>
        <v>108</v>
      </c>
      <c r="G229" s="46">
        <f>G230</f>
        <v>108</v>
      </c>
      <c r="H229" s="46">
        <f>H230</f>
        <v>108</v>
      </c>
    </row>
    <row r="230" spans="1:8" s="29" customFormat="1" ht="28.5" customHeight="1">
      <c r="A230" s="135"/>
      <c r="B230" s="4"/>
      <c r="C230" s="129">
        <v>251</v>
      </c>
      <c r="D230" s="129"/>
      <c r="E230" s="67" t="s">
        <v>153</v>
      </c>
      <c r="F230" s="47">
        <f>F236</f>
        <v>108</v>
      </c>
      <c r="G230" s="47">
        <f>G236</f>
        <v>108</v>
      </c>
      <c r="H230" s="47">
        <f>H236</f>
        <v>108</v>
      </c>
    </row>
    <row r="231" spans="1:8" s="29" customFormat="1" ht="14.25" customHeight="1">
      <c r="A231" s="135"/>
      <c r="B231" s="4"/>
      <c r="C231" s="132">
        <v>260</v>
      </c>
      <c r="D231" s="132"/>
      <c r="E231" s="5" t="s">
        <v>151</v>
      </c>
      <c r="F231" s="66">
        <f>F232</f>
        <v>70.400000000000006</v>
      </c>
      <c r="G231" s="66">
        <f>G232</f>
        <v>70.400000000000006</v>
      </c>
      <c r="H231" s="66">
        <f>H232</f>
        <v>70.400000000000006</v>
      </c>
    </row>
    <row r="232" spans="1:8" s="29" customFormat="1" ht="14.25" customHeight="1">
      <c r="A232" s="135"/>
      <c r="B232" s="4"/>
      <c r="C232" s="129">
        <v>262</v>
      </c>
      <c r="D232" s="129"/>
      <c r="E232" s="76" t="s">
        <v>150</v>
      </c>
      <c r="F232" s="47">
        <f>F249</f>
        <v>70.400000000000006</v>
      </c>
      <c r="G232" s="47">
        <f>G249</f>
        <v>70.400000000000006</v>
      </c>
      <c r="H232" s="47">
        <f>H249</f>
        <v>70.400000000000006</v>
      </c>
    </row>
    <row r="233" spans="1:8" s="29" customFormat="1" ht="28.5" customHeight="1">
      <c r="A233" s="135"/>
      <c r="B233" s="133" t="s">
        <v>138</v>
      </c>
      <c r="C233" s="133"/>
      <c r="D233" s="133"/>
      <c r="E233" s="133"/>
      <c r="F233" s="133"/>
      <c r="G233" s="133"/>
      <c r="H233" s="133"/>
    </row>
    <row r="234" spans="1:8" s="29" customFormat="1" ht="15" customHeight="1">
      <c r="A234" s="135"/>
      <c r="B234" s="131"/>
      <c r="C234" s="131"/>
      <c r="D234" s="131"/>
      <c r="E234" s="5" t="s">
        <v>20</v>
      </c>
      <c r="F234" s="46">
        <f>F235</f>
        <v>108</v>
      </c>
      <c r="G234" s="46">
        <f>G235</f>
        <v>108</v>
      </c>
      <c r="H234" s="46">
        <f>H235</f>
        <v>108</v>
      </c>
    </row>
    <row r="235" spans="1:8" s="29" customFormat="1" ht="20.25" customHeight="1">
      <c r="A235" s="135"/>
      <c r="B235" s="4"/>
      <c r="C235" s="139" t="s">
        <v>33</v>
      </c>
      <c r="D235" s="139"/>
      <c r="E235" s="5" t="s">
        <v>7</v>
      </c>
      <c r="F235" s="46">
        <f t="shared" ref="F235:H236" si="31">F236</f>
        <v>108</v>
      </c>
      <c r="G235" s="46">
        <f t="shared" si="31"/>
        <v>108</v>
      </c>
      <c r="H235" s="46">
        <f t="shared" si="31"/>
        <v>108</v>
      </c>
    </row>
    <row r="236" spans="1:8" s="29" customFormat="1" ht="15" customHeight="1">
      <c r="A236" s="135"/>
      <c r="B236" s="4"/>
      <c r="C236" s="140" t="s">
        <v>142</v>
      </c>
      <c r="D236" s="140"/>
      <c r="E236" s="5" t="s">
        <v>152</v>
      </c>
      <c r="F236" s="46">
        <f t="shared" si="31"/>
        <v>108</v>
      </c>
      <c r="G236" s="46">
        <f t="shared" si="31"/>
        <v>108</v>
      </c>
      <c r="H236" s="46">
        <f t="shared" si="31"/>
        <v>108</v>
      </c>
    </row>
    <row r="237" spans="1:8" s="29" customFormat="1" ht="30" customHeight="1">
      <c r="A237" s="135"/>
      <c r="B237" s="4"/>
      <c r="C237" s="129">
        <v>251</v>
      </c>
      <c r="D237" s="129"/>
      <c r="E237" s="67" t="s">
        <v>153</v>
      </c>
      <c r="F237" s="47">
        <f>F244</f>
        <v>108</v>
      </c>
      <c r="G237" s="47">
        <f>G244</f>
        <v>108</v>
      </c>
      <c r="H237" s="47">
        <f>H244</f>
        <v>108</v>
      </c>
    </row>
    <row r="238" spans="1:8" s="29" customFormat="1" ht="14.25" customHeight="1">
      <c r="A238" s="135"/>
      <c r="B238" s="130"/>
      <c r="C238" s="130"/>
      <c r="D238" s="130"/>
      <c r="E238" s="130"/>
      <c r="F238" s="130"/>
      <c r="G238" s="130"/>
      <c r="H238" s="130"/>
    </row>
    <row r="239" spans="1:8" s="29" customFormat="1" ht="15" customHeight="1">
      <c r="A239" s="135"/>
      <c r="B239" s="131"/>
      <c r="C239" s="131"/>
      <c r="D239" s="131"/>
      <c r="E239" s="5" t="s">
        <v>20</v>
      </c>
      <c r="F239" s="46">
        <f t="shared" ref="F239:H241" si="32">F240</f>
        <v>108</v>
      </c>
      <c r="G239" s="46">
        <f t="shared" si="32"/>
        <v>108</v>
      </c>
      <c r="H239" s="46">
        <f t="shared" si="32"/>
        <v>108</v>
      </c>
    </row>
    <row r="240" spans="1:8" s="29" customFormat="1" ht="30">
      <c r="A240" s="135"/>
      <c r="B240" s="75" t="s">
        <v>139</v>
      </c>
      <c r="C240" s="4"/>
      <c r="D240" s="4"/>
      <c r="E240" s="51" t="s">
        <v>140</v>
      </c>
      <c r="F240" s="46">
        <f t="shared" si="32"/>
        <v>108</v>
      </c>
      <c r="G240" s="46">
        <f t="shared" si="32"/>
        <v>108</v>
      </c>
      <c r="H240" s="46">
        <f t="shared" si="32"/>
        <v>108</v>
      </c>
    </row>
    <row r="241" spans="1:8" s="29" customFormat="1" ht="29.25" customHeight="1">
      <c r="A241" s="135"/>
      <c r="B241" s="4"/>
      <c r="C241" s="8" t="s">
        <v>141</v>
      </c>
      <c r="D241" s="7"/>
      <c r="E241" s="18" t="s">
        <v>143</v>
      </c>
      <c r="F241" s="54">
        <f>F242</f>
        <v>108</v>
      </c>
      <c r="G241" s="54">
        <f t="shared" si="32"/>
        <v>108</v>
      </c>
      <c r="H241" s="54">
        <f t="shared" si="32"/>
        <v>108</v>
      </c>
    </row>
    <row r="242" spans="1:8" s="29" customFormat="1" ht="20.25" customHeight="1">
      <c r="A242" s="135"/>
      <c r="B242" s="4"/>
      <c r="C242" s="7"/>
      <c r="D242" s="8" t="s">
        <v>33</v>
      </c>
      <c r="E242" s="5" t="s">
        <v>7</v>
      </c>
      <c r="F242" s="46">
        <f t="shared" ref="F242:H243" si="33">F243</f>
        <v>108</v>
      </c>
      <c r="G242" s="46">
        <f t="shared" si="33"/>
        <v>108</v>
      </c>
      <c r="H242" s="46">
        <f t="shared" si="33"/>
        <v>108</v>
      </c>
    </row>
    <row r="243" spans="1:8" s="29" customFormat="1" ht="15" customHeight="1">
      <c r="A243" s="135"/>
      <c r="B243" s="4"/>
      <c r="C243" s="7"/>
      <c r="D243" s="7" t="s">
        <v>142</v>
      </c>
      <c r="E243" s="5" t="s">
        <v>152</v>
      </c>
      <c r="F243" s="46">
        <f t="shared" si="33"/>
        <v>108</v>
      </c>
      <c r="G243" s="46">
        <f t="shared" si="33"/>
        <v>108</v>
      </c>
      <c r="H243" s="46">
        <f t="shared" si="33"/>
        <v>108</v>
      </c>
    </row>
    <row r="244" spans="1:8" s="29" customFormat="1" ht="31.5" customHeight="1" thickBot="1">
      <c r="A244" s="136"/>
      <c r="B244" s="4"/>
      <c r="C244" s="7"/>
      <c r="D244" s="55">
        <v>251</v>
      </c>
      <c r="E244" s="67" t="s">
        <v>153</v>
      </c>
      <c r="F244" s="47">
        <v>108</v>
      </c>
      <c r="G244" s="47">
        <v>108</v>
      </c>
      <c r="H244" s="47">
        <v>108</v>
      </c>
    </row>
    <row r="245" spans="1:8" s="29" customFormat="1" ht="28.5" customHeight="1">
      <c r="A245" s="65"/>
      <c r="B245" s="133" t="s">
        <v>144</v>
      </c>
      <c r="C245" s="133"/>
      <c r="D245" s="133"/>
      <c r="E245" s="133"/>
      <c r="F245" s="133"/>
      <c r="G245" s="133"/>
      <c r="H245" s="133"/>
    </row>
    <row r="246" spans="1:8" s="29" customFormat="1" ht="15" customHeight="1">
      <c r="A246" s="65"/>
      <c r="B246" s="131"/>
      <c r="C246" s="131"/>
      <c r="D246" s="131"/>
      <c r="E246" s="5" t="s">
        <v>20</v>
      </c>
      <c r="F246" s="46">
        <f t="shared" ref="F246:H248" si="34">F247</f>
        <v>70.400000000000006</v>
      </c>
      <c r="G246" s="46">
        <f t="shared" si="34"/>
        <v>70.400000000000006</v>
      </c>
      <c r="H246" s="46">
        <f t="shared" si="34"/>
        <v>70.400000000000006</v>
      </c>
    </row>
    <row r="247" spans="1:8" s="29" customFormat="1" ht="20.25" customHeight="1">
      <c r="A247" s="65"/>
      <c r="B247" s="4"/>
      <c r="C247" s="139" t="s">
        <v>33</v>
      </c>
      <c r="D247" s="139"/>
      <c r="E247" s="5" t="s">
        <v>7</v>
      </c>
      <c r="F247" s="46">
        <f t="shared" si="34"/>
        <v>70.400000000000006</v>
      </c>
      <c r="G247" s="46">
        <f t="shared" si="34"/>
        <v>70.400000000000006</v>
      </c>
      <c r="H247" s="46">
        <f t="shared" si="34"/>
        <v>70.400000000000006</v>
      </c>
    </row>
    <row r="248" spans="1:8" s="29" customFormat="1" ht="15" customHeight="1">
      <c r="A248" s="65"/>
      <c r="B248" s="4"/>
      <c r="C248" s="140" t="s">
        <v>146</v>
      </c>
      <c r="D248" s="140"/>
      <c r="E248" s="5" t="s">
        <v>151</v>
      </c>
      <c r="F248" s="46">
        <f t="shared" si="34"/>
        <v>70.400000000000006</v>
      </c>
      <c r="G248" s="46">
        <f t="shared" si="34"/>
        <v>70.400000000000006</v>
      </c>
      <c r="H248" s="46">
        <f t="shared" si="34"/>
        <v>70.400000000000006</v>
      </c>
    </row>
    <row r="249" spans="1:8" s="29" customFormat="1" ht="15" customHeight="1">
      <c r="A249" s="65"/>
      <c r="B249" s="4"/>
      <c r="C249" s="129">
        <v>262</v>
      </c>
      <c r="D249" s="129"/>
      <c r="E249" s="76" t="s">
        <v>150</v>
      </c>
      <c r="F249" s="47">
        <f>F256</f>
        <v>70.400000000000006</v>
      </c>
      <c r="G249" s="47">
        <f>G256</f>
        <v>70.400000000000006</v>
      </c>
      <c r="H249" s="47">
        <f>H256</f>
        <v>70.400000000000006</v>
      </c>
    </row>
    <row r="250" spans="1:8" s="29" customFormat="1" ht="14.25" customHeight="1">
      <c r="A250" s="65"/>
      <c r="B250" s="130"/>
      <c r="C250" s="130"/>
      <c r="D250" s="130"/>
      <c r="E250" s="130"/>
      <c r="F250" s="130"/>
      <c r="G250" s="130"/>
      <c r="H250" s="130"/>
    </row>
    <row r="251" spans="1:8" s="29" customFormat="1" ht="15" customHeight="1">
      <c r="A251" s="65"/>
      <c r="B251" s="131"/>
      <c r="C251" s="131"/>
      <c r="D251" s="131"/>
      <c r="E251" s="5" t="s">
        <v>20</v>
      </c>
      <c r="F251" s="46">
        <f t="shared" ref="F251:H253" si="35">F252</f>
        <v>70.400000000000006</v>
      </c>
      <c r="G251" s="46">
        <f t="shared" si="35"/>
        <v>70.400000000000006</v>
      </c>
      <c r="H251" s="46">
        <f t="shared" si="35"/>
        <v>70.400000000000006</v>
      </c>
    </row>
    <row r="252" spans="1:8" s="29" customFormat="1" ht="30">
      <c r="A252" s="65"/>
      <c r="B252" s="75" t="s">
        <v>147</v>
      </c>
      <c r="C252" s="4"/>
      <c r="D252" s="4"/>
      <c r="E252" s="51" t="s">
        <v>149</v>
      </c>
      <c r="F252" s="46">
        <f t="shared" si="35"/>
        <v>70.400000000000006</v>
      </c>
      <c r="G252" s="46">
        <f t="shared" si="35"/>
        <v>70.400000000000006</v>
      </c>
      <c r="H252" s="46">
        <f t="shared" si="35"/>
        <v>70.400000000000006</v>
      </c>
    </row>
    <row r="253" spans="1:8" s="29" customFormat="1" ht="29.25" customHeight="1">
      <c r="A253" s="65"/>
      <c r="B253" s="4"/>
      <c r="C253" s="8" t="s">
        <v>145</v>
      </c>
      <c r="D253" s="7"/>
      <c r="E253" s="18" t="s">
        <v>148</v>
      </c>
      <c r="F253" s="54">
        <f>F254</f>
        <v>70.400000000000006</v>
      </c>
      <c r="G253" s="54">
        <f t="shared" si="35"/>
        <v>70.400000000000006</v>
      </c>
      <c r="H253" s="54">
        <f t="shared" si="35"/>
        <v>70.400000000000006</v>
      </c>
    </row>
    <row r="254" spans="1:8" s="29" customFormat="1" ht="20.25" customHeight="1">
      <c r="A254" s="65"/>
      <c r="B254" s="4"/>
      <c r="C254" s="7"/>
      <c r="D254" s="8" t="s">
        <v>33</v>
      </c>
      <c r="E254" s="5" t="s">
        <v>7</v>
      </c>
      <c r="F254" s="46">
        <f t="shared" ref="F254:H255" si="36">F255</f>
        <v>70.400000000000006</v>
      </c>
      <c r="G254" s="46">
        <f t="shared" si="36"/>
        <v>70.400000000000006</v>
      </c>
      <c r="H254" s="46">
        <f t="shared" si="36"/>
        <v>70.400000000000006</v>
      </c>
    </row>
    <row r="255" spans="1:8" s="29" customFormat="1" ht="15" customHeight="1">
      <c r="A255" s="65"/>
      <c r="B255" s="4"/>
      <c r="C255" s="7"/>
      <c r="D255" s="7" t="s">
        <v>146</v>
      </c>
      <c r="E255" s="5" t="s">
        <v>151</v>
      </c>
      <c r="F255" s="46">
        <f t="shared" si="36"/>
        <v>70.400000000000006</v>
      </c>
      <c r="G255" s="46">
        <f t="shared" si="36"/>
        <v>70.400000000000006</v>
      </c>
      <c r="H255" s="46">
        <f t="shared" si="36"/>
        <v>70.400000000000006</v>
      </c>
    </row>
    <row r="256" spans="1:8" s="29" customFormat="1" ht="18.75" customHeight="1" thickBot="1">
      <c r="A256" s="65"/>
      <c r="B256" s="4"/>
      <c r="C256" s="7"/>
      <c r="D256" s="55">
        <v>262</v>
      </c>
      <c r="E256" s="76" t="s">
        <v>150</v>
      </c>
      <c r="F256" s="47">
        <v>70.400000000000006</v>
      </c>
      <c r="G256" s="47">
        <v>70.400000000000006</v>
      </c>
      <c r="H256" s="47">
        <v>70.400000000000006</v>
      </c>
    </row>
    <row r="257" spans="1:8" s="29" customFormat="1" ht="14.25" customHeight="1">
      <c r="A257" s="134">
        <v>900</v>
      </c>
      <c r="B257" s="165" t="s">
        <v>55</v>
      </c>
      <c r="C257" s="166"/>
      <c r="D257" s="166"/>
      <c r="E257" s="166"/>
      <c r="F257" s="166"/>
      <c r="G257" s="166"/>
      <c r="H257" s="167"/>
    </row>
    <row r="258" spans="1:8" s="29" customFormat="1" ht="15.75" customHeight="1">
      <c r="A258" s="135"/>
      <c r="B258" s="168"/>
      <c r="C258" s="169"/>
      <c r="D258" s="169"/>
      <c r="E258" s="169"/>
      <c r="F258" s="169"/>
      <c r="G258" s="169"/>
      <c r="H258" s="170"/>
    </row>
    <row r="259" spans="1:8" s="29" customFormat="1" ht="15" customHeight="1">
      <c r="A259" s="135"/>
      <c r="B259" s="131"/>
      <c r="C259" s="131"/>
      <c r="D259" s="131"/>
      <c r="E259" s="5" t="s">
        <v>46</v>
      </c>
      <c r="F259" s="46">
        <f>F260</f>
        <v>1121.0999999999999</v>
      </c>
      <c r="G259" s="46">
        <f>G260</f>
        <v>803.8</v>
      </c>
      <c r="H259" s="46">
        <f>H260</f>
        <v>817</v>
      </c>
    </row>
    <row r="260" spans="1:8" s="29" customFormat="1" ht="15" customHeight="1">
      <c r="A260" s="135"/>
      <c r="B260" s="75"/>
      <c r="C260" s="138">
        <v>200</v>
      </c>
      <c r="D260" s="138"/>
      <c r="E260" s="5" t="s">
        <v>7</v>
      </c>
      <c r="F260" s="46">
        <f>F262+F263</f>
        <v>1121.0999999999999</v>
      </c>
      <c r="G260" s="46">
        <f>G262+G263</f>
        <v>803.8</v>
      </c>
      <c r="H260" s="46">
        <f>H262+H263</f>
        <v>817</v>
      </c>
    </row>
    <row r="261" spans="1:8" s="29" customFormat="1" ht="20.25" customHeight="1">
      <c r="A261" s="135"/>
      <c r="B261" s="4"/>
      <c r="C261" s="138">
        <v>220</v>
      </c>
      <c r="D261" s="138"/>
      <c r="E261" s="5" t="s">
        <v>10</v>
      </c>
      <c r="F261" s="46">
        <f>F262</f>
        <v>1081.0999999999999</v>
      </c>
      <c r="G261" s="46">
        <f>G262</f>
        <v>803.8</v>
      </c>
      <c r="H261" s="46">
        <f>H262</f>
        <v>817</v>
      </c>
    </row>
    <row r="262" spans="1:8" s="29" customFormat="1" ht="14.25" customHeight="1">
      <c r="A262" s="135"/>
      <c r="B262" s="4"/>
      <c r="C262" s="129">
        <v>226</v>
      </c>
      <c r="D262" s="129"/>
      <c r="E262" s="6" t="s">
        <v>15</v>
      </c>
      <c r="F262" s="47">
        <f>F268+F284</f>
        <v>1081.0999999999999</v>
      </c>
      <c r="G262" s="47">
        <f>G268+G284</f>
        <v>803.8</v>
      </c>
      <c r="H262" s="47">
        <f>H268+H284</f>
        <v>817</v>
      </c>
    </row>
    <row r="263" spans="1:8" s="29" customFormat="1" ht="14.25" customHeight="1">
      <c r="A263" s="135"/>
      <c r="B263" s="4"/>
      <c r="C263" s="129">
        <v>290</v>
      </c>
      <c r="D263" s="129"/>
      <c r="E263" s="6" t="s">
        <v>17</v>
      </c>
      <c r="F263" s="47">
        <f>F269</f>
        <v>40</v>
      </c>
      <c r="G263" s="47">
        <f>G269</f>
        <v>0</v>
      </c>
      <c r="H263" s="47">
        <f>H269</f>
        <v>0</v>
      </c>
    </row>
    <row r="264" spans="1:8" s="29" customFormat="1" ht="28.5" customHeight="1">
      <c r="A264" s="135"/>
      <c r="B264" s="133" t="s">
        <v>56</v>
      </c>
      <c r="C264" s="133"/>
      <c r="D264" s="133"/>
      <c r="E264" s="133"/>
      <c r="F264" s="133"/>
      <c r="G264" s="133"/>
      <c r="H264" s="133"/>
    </row>
    <row r="265" spans="1:8" s="29" customFormat="1" ht="15" customHeight="1">
      <c r="A265" s="135"/>
      <c r="B265" s="131"/>
      <c r="C265" s="131"/>
      <c r="D265" s="131"/>
      <c r="E265" s="5" t="s">
        <v>20</v>
      </c>
      <c r="F265" s="46">
        <f>F266</f>
        <v>40</v>
      </c>
      <c r="G265" s="46">
        <f>G266</f>
        <v>733.8</v>
      </c>
      <c r="H265" s="46">
        <f>H266</f>
        <v>747</v>
      </c>
    </row>
    <row r="266" spans="1:8" s="29" customFormat="1" ht="20.25" customHeight="1">
      <c r="A266" s="135"/>
      <c r="B266" s="4"/>
      <c r="C266" s="139" t="s">
        <v>33</v>
      </c>
      <c r="D266" s="139"/>
      <c r="E266" s="5" t="s">
        <v>7</v>
      </c>
      <c r="F266" s="46">
        <f>F267+F269</f>
        <v>40</v>
      </c>
      <c r="G266" s="46">
        <f>G267+G269</f>
        <v>733.8</v>
      </c>
      <c r="H266" s="46">
        <f>H267+H269</f>
        <v>747</v>
      </c>
    </row>
    <row r="267" spans="1:8" s="29" customFormat="1" ht="20.25" customHeight="1">
      <c r="A267" s="135"/>
      <c r="B267" s="4"/>
      <c r="C267" s="163">
        <v>220</v>
      </c>
      <c r="D267" s="164"/>
      <c r="E267" s="5" t="s">
        <v>10</v>
      </c>
      <c r="F267" s="46">
        <f>F268</f>
        <v>0</v>
      </c>
      <c r="G267" s="46">
        <f>G268</f>
        <v>733.8</v>
      </c>
      <c r="H267" s="46">
        <f>H268</f>
        <v>747</v>
      </c>
    </row>
    <row r="268" spans="1:8" s="29" customFormat="1" ht="14.25" customHeight="1">
      <c r="A268" s="135"/>
      <c r="B268" s="4"/>
      <c r="C268" s="161">
        <v>226</v>
      </c>
      <c r="D268" s="162"/>
      <c r="E268" s="6" t="s">
        <v>15</v>
      </c>
      <c r="F268" s="47">
        <f>F276</f>
        <v>0</v>
      </c>
      <c r="G268" s="47">
        <f>G276</f>
        <v>733.8</v>
      </c>
      <c r="H268" s="47">
        <f>H276</f>
        <v>747</v>
      </c>
    </row>
    <row r="269" spans="1:8" s="29" customFormat="1" ht="14.25" customHeight="1">
      <c r="A269" s="135"/>
      <c r="B269" s="4"/>
      <c r="C269" s="129">
        <v>290</v>
      </c>
      <c r="D269" s="129"/>
      <c r="E269" s="6" t="s">
        <v>17</v>
      </c>
      <c r="F269" s="47">
        <f>F279</f>
        <v>40</v>
      </c>
      <c r="G269" s="47">
        <f>G279</f>
        <v>0</v>
      </c>
      <c r="H269" s="47">
        <f>H279</f>
        <v>0</v>
      </c>
    </row>
    <row r="270" spans="1:8" ht="12.75" customHeight="1">
      <c r="A270" s="135"/>
      <c r="B270" s="146"/>
      <c r="C270" s="146"/>
      <c r="D270" s="146"/>
      <c r="E270" s="146"/>
      <c r="F270" s="146"/>
      <c r="G270" s="146"/>
      <c r="H270" s="146"/>
    </row>
    <row r="271" spans="1:8" s="29" customFormat="1" ht="15" customHeight="1">
      <c r="A271" s="135"/>
      <c r="B271" s="131"/>
      <c r="C271" s="131"/>
      <c r="D271" s="131"/>
      <c r="E271" s="5" t="s">
        <v>20</v>
      </c>
      <c r="F271" s="46">
        <f t="shared" ref="F271:H274" si="37">F272</f>
        <v>40</v>
      </c>
      <c r="G271" s="46">
        <f t="shared" si="37"/>
        <v>733.8</v>
      </c>
      <c r="H271" s="46">
        <f t="shared" si="37"/>
        <v>747</v>
      </c>
    </row>
    <row r="272" spans="1:8" s="29" customFormat="1" ht="15" customHeight="1">
      <c r="A272" s="135"/>
      <c r="B272" s="75" t="s">
        <v>136</v>
      </c>
      <c r="C272" s="4"/>
      <c r="D272" s="4"/>
      <c r="E272" s="51" t="s">
        <v>156</v>
      </c>
      <c r="F272" s="46">
        <f>F273+F277</f>
        <v>40</v>
      </c>
      <c r="G272" s="46">
        <f>G273+G277</f>
        <v>733.8</v>
      </c>
      <c r="H272" s="46">
        <f>H273+H277</f>
        <v>747</v>
      </c>
    </row>
    <row r="273" spans="1:8" s="29" customFormat="1" ht="35.25" customHeight="1">
      <c r="A273" s="135"/>
      <c r="B273" s="4"/>
      <c r="C273" s="8" t="s">
        <v>57</v>
      </c>
      <c r="D273" s="7"/>
      <c r="E273" s="18" t="s">
        <v>116</v>
      </c>
      <c r="F273" s="54">
        <f>F274</f>
        <v>0</v>
      </c>
      <c r="G273" s="54">
        <f t="shared" si="37"/>
        <v>733.8</v>
      </c>
      <c r="H273" s="54">
        <f t="shared" si="37"/>
        <v>747</v>
      </c>
    </row>
    <row r="274" spans="1:8" s="29" customFormat="1" ht="20.25" customHeight="1">
      <c r="A274" s="135"/>
      <c r="B274" s="4"/>
      <c r="C274" s="7"/>
      <c r="D274" s="8" t="s">
        <v>33</v>
      </c>
      <c r="E274" s="5" t="s">
        <v>7</v>
      </c>
      <c r="F274" s="46">
        <f>F275</f>
        <v>0</v>
      </c>
      <c r="G274" s="46">
        <f t="shared" si="37"/>
        <v>733.8</v>
      </c>
      <c r="H274" s="46">
        <f t="shared" si="37"/>
        <v>747</v>
      </c>
    </row>
    <row r="275" spans="1:8" s="29" customFormat="1" ht="20.25" customHeight="1">
      <c r="A275" s="135"/>
      <c r="B275" s="4"/>
      <c r="C275" s="79"/>
      <c r="D275" s="78">
        <v>220</v>
      </c>
      <c r="E275" s="5" t="s">
        <v>10</v>
      </c>
      <c r="F275" s="46">
        <f>F276</f>
        <v>0</v>
      </c>
      <c r="G275" s="46">
        <f>G276</f>
        <v>733.8</v>
      </c>
      <c r="H275" s="46">
        <f>H276</f>
        <v>747</v>
      </c>
    </row>
    <row r="276" spans="1:8" s="29" customFormat="1" ht="14.25" customHeight="1">
      <c r="A276" s="135"/>
      <c r="B276" s="4"/>
      <c r="C276" s="9"/>
      <c r="D276" s="55">
        <v>226</v>
      </c>
      <c r="E276" s="6" t="s">
        <v>15</v>
      </c>
      <c r="F276" s="47">
        <v>0</v>
      </c>
      <c r="G276" s="47">
        <v>733.8</v>
      </c>
      <c r="H276" s="47">
        <v>747</v>
      </c>
    </row>
    <row r="277" spans="1:8" s="29" customFormat="1" ht="35.25" customHeight="1">
      <c r="A277" s="135"/>
      <c r="B277" s="4"/>
      <c r="C277" s="8" t="s">
        <v>79</v>
      </c>
      <c r="D277" s="7"/>
      <c r="E277" s="18" t="s">
        <v>80</v>
      </c>
      <c r="F277" s="54">
        <f>F279</f>
        <v>40</v>
      </c>
      <c r="G277" s="54">
        <f>G279</f>
        <v>0</v>
      </c>
      <c r="H277" s="54">
        <f>H279</f>
        <v>0</v>
      </c>
    </row>
    <row r="278" spans="1:8" s="29" customFormat="1" ht="20.25" customHeight="1">
      <c r="A278" s="135"/>
      <c r="B278" s="4"/>
      <c r="C278" s="7"/>
      <c r="D278" s="8" t="s">
        <v>33</v>
      </c>
      <c r="E278" s="5" t="s">
        <v>7</v>
      </c>
      <c r="F278" s="46">
        <f>F279</f>
        <v>40</v>
      </c>
      <c r="G278" s="46">
        <f>G279</f>
        <v>0</v>
      </c>
      <c r="H278" s="46">
        <f>H279</f>
        <v>0</v>
      </c>
    </row>
    <row r="279" spans="1:8" s="29" customFormat="1" ht="14.25" customHeight="1">
      <c r="A279" s="135"/>
      <c r="B279" s="4"/>
      <c r="C279" s="9"/>
      <c r="D279" s="55">
        <v>290</v>
      </c>
      <c r="E279" s="6" t="s">
        <v>17</v>
      </c>
      <c r="F279" s="47">
        <v>40</v>
      </c>
      <c r="G279" s="47">
        <v>0</v>
      </c>
      <c r="H279" s="47">
        <v>0</v>
      </c>
    </row>
    <row r="280" spans="1:8" s="29" customFormat="1" ht="35.25" customHeight="1">
      <c r="A280" s="135"/>
      <c r="B280" s="133" t="s">
        <v>71</v>
      </c>
      <c r="C280" s="133"/>
      <c r="D280" s="133"/>
      <c r="E280" s="133"/>
      <c r="F280" s="133"/>
      <c r="G280" s="133"/>
      <c r="H280" s="133"/>
    </row>
    <row r="281" spans="1:8" s="29" customFormat="1" ht="15" customHeight="1">
      <c r="A281" s="135"/>
      <c r="B281" s="131"/>
      <c r="C281" s="131"/>
      <c r="D281" s="131"/>
      <c r="E281" s="5" t="s">
        <v>20</v>
      </c>
      <c r="F281" s="46">
        <f>F282</f>
        <v>1081.0999999999999</v>
      </c>
      <c r="G281" s="46">
        <f>G282</f>
        <v>70</v>
      </c>
      <c r="H281" s="46">
        <f>H282</f>
        <v>70</v>
      </c>
    </row>
    <row r="282" spans="1:8" s="29" customFormat="1" ht="20.25" customHeight="1">
      <c r="A282" s="135"/>
      <c r="B282" s="4"/>
      <c r="C282" s="139" t="s">
        <v>33</v>
      </c>
      <c r="D282" s="139"/>
      <c r="E282" s="5" t="s">
        <v>7</v>
      </c>
      <c r="F282" s="46">
        <f t="shared" ref="F282:H283" si="38">F283</f>
        <v>1081.0999999999999</v>
      </c>
      <c r="G282" s="46">
        <f t="shared" si="38"/>
        <v>70</v>
      </c>
      <c r="H282" s="46">
        <f t="shared" si="38"/>
        <v>70</v>
      </c>
    </row>
    <row r="283" spans="1:8" s="29" customFormat="1" ht="15" customHeight="1">
      <c r="A283" s="135"/>
      <c r="B283" s="4"/>
      <c r="C283" s="140">
        <v>220</v>
      </c>
      <c r="D283" s="140"/>
      <c r="E283" s="5" t="s">
        <v>10</v>
      </c>
      <c r="F283" s="46">
        <f>F284</f>
        <v>1081.0999999999999</v>
      </c>
      <c r="G283" s="46">
        <f t="shared" si="38"/>
        <v>70</v>
      </c>
      <c r="H283" s="46">
        <f t="shared" si="38"/>
        <v>70</v>
      </c>
    </row>
    <row r="284" spans="1:8" s="29" customFormat="1" ht="14.25" customHeight="1">
      <c r="A284" s="135"/>
      <c r="B284" s="4"/>
      <c r="C284" s="129">
        <v>226</v>
      </c>
      <c r="D284" s="129"/>
      <c r="E284" s="6" t="s">
        <v>15</v>
      </c>
      <c r="F284" s="47">
        <f>F291</f>
        <v>1081.0999999999999</v>
      </c>
      <c r="G284" s="47">
        <f>G291</f>
        <v>70</v>
      </c>
      <c r="H284" s="47">
        <f>H291</f>
        <v>70</v>
      </c>
    </row>
    <row r="285" spans="1:8" ht="12.75" customHeight="1">
      <c r="A285" s="135"/>
      <c r="B285" s="146"/>
      <c r="C285" s="146"/>
      <c r="D285" s="146"/>
      <c r="E285" s="146"/>
      <c r="F285" s="146"/>
      <c r="G285" s="146"/>
      <c r="H285" s="146"/>
    </row>
    <row r="286" spans="1:8" s="29" customFormat="1" ht="15" customHeight="1">
      <c r="A286" s="135"/>
      <c r="B286" s="131"/>
      <c r="C286" s="131"/>
      <c r="D286" s="131"/>
      <c r="E286" s="5" t="s">
        <v>20</v>
      </c>
      <c r="F286" s="46">
        <f t="shared" ref="F286:H288" si="39">F287</f>
        <v>1081.0999999999999</v>
      </c>
      <c r="G286" s="46">
        <f t="shared" si="39"/>
        <v>70</v>
      </c>
      <c r="H286" s="46">
        <f t="shared" si="39"/>
        <v>70</v>
      </c>
    </row>
    <row r="287" spans="1:8" s="29" customFormat="1" ht="15">
      <c r="A287" s="135"/>
      <c r="B287" s="75" t="s">
        <v>136</v>
      </c>
      <c r="C287" s="4"/>
      <c r="D287" s="4"/>
      <c r="E287" s="51" t="s">
        <v>156</v>
      </c>
      <c r="F287" s="46">
        <f t="shared" si="39"/>
        <v>1081.0999999999999</v>
      </c>
      <c r="G287" s="46">
        <f t="shared" si="39"/>
        <v>70</v>
      </c>
      <c r="H287" s="46">
        <f t="shared" si="39"/>
        <v>70</v>
      </c>
    </row>
    <row r="288" spans="1:8" s="29" customFormat="1" ht="37.5" customHeight="1">
      <c r="A288" s="135"/>
      <c r="B288" s="4"/>
      <c r="C288" s="8" t="s">
        <v>57</v>
      </c>
      <c r="D288" s="7"/>
      <c r="E288" s="18" t="s">
        <v>116</v>
      </c>
      <c r="F288" s="54">
        <f>F289</f>
        <v>1081.0999999999999</v>
      </c>
      <c r="G288" s="54">
        <f t="shared" si="39"/>
        <v>70</v>
      </c>
      <c r="H288" s="54">
        <f t="shared" si="39"/>
        <v>70</v>
      </c>
    </row>
    <row r="289" spans="1:8" s="29" customFormat="1" ht="20.25" customHeight="1">
      <c r="A289" s="135"/>
      <c r="B289" s="4"/>
      <c r="C289" s="7"/>
      <c r="D289" s="8" t="s">
        <v>33</v>
      </c>
      <c r="E289" s="5" t="s">
        <v>7</v>
      </c>
      <c r="F289" s="46">
        <f t="shared" ref="F289:H290" si="40">F290</f>
        <v>1081.0999999999999</v>
      </c>
      <c r="G289" s="46">
        <f t="shared" si="40"/>
        <v>70</v>
      </c>
      <c r="H289" s="46">
        <f t="shared" si="40"/>
        <v>70</v>
      </c>
    </row>
    <row r="290" spans="1:8" s="29" customFormat="1" ht="15" customHeight="1">
      <c r="A290" s="135"/>
      <c r="B290" s="4"/>
      <c r="C290" s="7"/>
      <c r="D290" s="7">
        <v>220</v>
      </c>
      <c r="E290" s="5" t="s">
        <v>10</v>
      </c>
      <c r="F290" s="46">
        <f>F291</f>
        <v>1081.0999999999999</v>
      </c>
      <c r="G290" s="46">
        <f t="shared" si="40"/>
        <v>70</v>
      </c>
      <c r="H290" s="46">
        <f t="shared" si="40"/>
        <v>70</v>
      </c>
    </row>
    <row r="291" spans="1:8" s="29" customFormat="1" ht="15" customHeight="1">
      <c r="A291" s="159"/>
      <c r="B291" s="4"/>
      <c r="C291" s="9"/>
      <c r="D291" s="55">
        <v>226</v>
      </c>
      <c r="E291" s="6" t="s">
        <v>15</v>
      </c>
      <c r="F291" s="47">
        <v>1081.0999999999999</v>
      </c>
      <c r="G291" s="47">
        <v>70</v>
      </c>
      <c r="H291" s="47">
        <v>70</v>
      </c>
    </row>
  </sheetData>
  <mergeCells count="179">
    <mergeCell ref="C267:D267"/>
    <mergeCell ref="B257:H258"/>
    <mergeCell ref="B101:D101"/>
    <mergeCell ref="C102:D102"/>
    <mergeCell ref="B94:H94"/>
    <mergeCell ref="C121:D121"/>
    <mergeCell ref="C126:D126"/>
    <mergeCell ref="C212:D212"/>
    <mergeCell ref="B162:H162"/>
    <mergeCell ref="C263:D263"/>
    <mergeCell ref="A257:A291"/>
    <mergeCell ref="B47:H49"/>
    <mergeCell ref="B86:H88"/>
    <mergeCell ref="B106:H109"/>
    <mergeCell ref="B186:H187"/>
    <mergeCell ref="C260:D260"/>
    <mergeCell ref="C261:D261"/>
    <mergeCell ref="C120:D120"/>
    <mergeCell ref="C268:D268"/>
    <mergeCell ref="A27:A206"/>
    <mergeCell ref="A207:A224"/>
    <mergeCell ref="B214:D214"/>
    <mergeCell ref="B219:D219"/>
    <mergeCell ref="B218:H218"/>
    <mergeCell ref="C91:D91"/>
    <mergeCell ref="C122:D122"/>
    <mergeCell ref="C123:D123"/>
    <mergeCell ref="C124:D124"/>
    <mergeCell ref="C217:D217"/>
    <mergeCell ref="A3:A4"/>
    <mergeCell ref="A6:A26"/>
    <mergeCell ref="B194:D194"/>
    <mergeCell ref="C193:H193"/>
    <mergeCell ref="B201:D201"/>
    <mergeCell ref="C200:H200"/>
    <mergeCell ref="C125:D125"/>
    <mergeCell ref="C112:D112"/>
    <mergeCell ref="C113:D113"/>
    <mergeCell ref="C114:D114"/>
    <mergeCell ref="B163:D163"/>
    <mergeCell ref="B168:D168"/>
    <mergeCell ref="B167:H167"/>
    <mergeCell ref="C176:D176"/>
    <mergeCell ref="C177:D177"/>
    <mergeCell ref="C178:D178"/>
    <mergeCell ref="C189:D189"/>
    <mergeCell ref="C190:D190"/>
    <mergeCell ref="C119:D119"/>
    <mergeCell ref="B188:D188"/>
    <mergeCell ref="B127:F127"/>
    <mergeCell ref="B128:D128"/>
    <mergeCell ref="B156:D156"/>
    <mergeCell ref="B174:H174"/>
    <mergeCell ref="B175:D175"/>
    <mergeCell ref="B179:H179"/>
    <mergeCell ref="B270:H270"/>
    <mergeCell ref="B264:H264"/>
    <mergeCell ref="B259:D259"/>
    <mergeCell ref="C216:D216"/>
    <mergeCell ref="C211:D211"/>
    <mergeCell ref="B285:H285"/>
    <mergeCell ref="C282:D282"/>
    <mergeCell ref="C283:D283"/>
    <mergeCell ref="C284:D284"/>
    <mergeCell ref="B250:H250"/>
    <mergeCell ref="B286:D286"/>
    <mergeCell ref="B213:H213"/>
    <mergeCell ref="B207:H208"/>
    <mergeCell ref="B209:D209"/>
    <mergeCell ref="C210:D210"/>
    <mergeCell ref="B281:D281"/>
    <mergeCell ref="B280:H280"/>
    <mergeCell ref="C262:D262"/>
    <mergeCell ref="B265:D265"/>
    <mergeCell ref="C269:D269"/>
    <mergeCell ref="C117:D117"/>
    <mergeCell ref="C118:D118"/>
    <mergeCell ref="C115:D115"/>
    <mergeCell ref="C62:D62"/>
    <mergeCell ref="B95:D95"/>
    <mergeCell ref="C93:D93"/>
    <mergeCell ref="C92:D92"/>
    <mergeCell ref="C96:D96"/>
    <mergeCell ref="B61:D61"/>
    <mergeCell ref="B80:D80"/>
    <mergeCell ref="C81:D81"/>
    <mergeCell ref="H3:H4"/>
    <mergeCell ref="C116:D116"/>
    <mergeCell ref="C19:D19"/>
    <mergeCell ref="C20:D20"/>
    <mergeCell ref="B180:D180"/>
    <mergeCell ref="C164:D164"/>
    <mergeCell ref="C165:D165"/>
    <mergeCell ref="C166:D166"/>
    <mergeCell ref="C57:D57"/>
    <mergeCell ref="C58:D58"/>
    <mergeCell ref="B60:F60"/>
    <mergeCell ref="C111:D111"/>
    <mergeCell ref="B89:D89"/>
    <mergeCell ref="C90:D90"/>
    <mergeCell ref="C53:D53"/>
    <mergeCell ref="C46:D46"/>
    <mergeCell ref="B50:D50"/>
    <mergeCell ref="C54:D54"/>
    <mergeCell ref="C55:D55"/>
    <mergeCell ref="B59:F59"/>
    <mergeCell ref="C44:D44"/>
    <mergeCell ref="C45:D45"/>
    <mergeCell ref="C51:D51"/>
    <mergeCell ref="C52:D52"/>
    <mergeCell ref="C56:D56"/>
    <mergeCell ref="C39:D39"/>
    <mergeCell ref="C40:D40"/>
    <mergeCell ref="C41:D41"/>
    <mergeCell ref="C42:D42"/>
    <mergeCell ref="C43:D43"/>
    <mergeCell ref="C33:D33"/>
    <mergeCell ref="C34:D34"/>
    <mergeCell ref="C35:D35"/>
    <mergeCell ref="C36:D36"/>
    <mergeCell ref="C37:D37"/>
    <mergeCell ref="C38:D38"/>
    <mergeCell ref="B30:D30"/>
    <mergeCell ref="C23:D23"/>
    <mergeCell ref="C24:D24"/>
    <mergeCell ref="C31:D31"/>
    <mergeCell ref="B27:H29"/>
    <mergeCell ref="C32:D32"/>
    <mergeCell ref="C18:D18"/>
    <mergeCell ref="C8:D8"/>
    <mergeCell ref="C9:D9"/>
    <mergeCell ref="C25:D25"/>
    <mergeCell ref="C26:D26"/>
    <mergeCell ref="C15:D15"/>
    <mergeCell ref="G3:G4"/>
    <mergeCell ref="C16:D16"/>
    <mergeCell ref="B110:D110"/>
    <mergeCell ref="C12:D12"/>
    <mergeCell ref="C13:D13"/>
    <mergeCell ref="C14:D14"/>
    <mergeCell ref="F3:F4"/>
    <mergeCell ref="C22:D22"/>
    <mergeCell ref="C21:D21"/>
    <mergeCell ref="C17:D17"/>
    <mergeCell ref="B1:E1"/>
    <mergeCell ref="B3:B4"/>
    <mergeCell ref="C3:D4"/>
    <mergeCell ref="E3:E4"/>
    <mergeCell ref="C10:D10"/>
    <mergeCell ref="C11:D11"/>
    <mergeCell ref="C5:D5"/>
    <mergeCell ref="B6:D6"/>
    <mergeCell ref="C7:D7"/>
    <mergeCell ref="C191:D191"/>
    <mergeCell ref="C192:D192"/>
    <mergeCell ref="C215:D215"/>
    <mergeCell ref="C266:D266"/>
    <mergeCell ref="C232:D232"/>
    <mergeCell ref="B233:H233"/>
    <mergeCell ref="B234:D234"/>
    <mergeCell ref="C235:D235"/>
    <mergeCell ref="C236:D236"/>
    <mergeCell ref="B251:D251"/>
    <mergeCell ref="A225:A244"/>
    <mergeCell ref="B225:H226"/>
    <mergeCell ref="B227:D227"/>
    <mergeCell ref="C228:D228"/>
    <mergeCell ref="C229:D229"/>
    <mergeCell ref="B271:D271"/>
    <mergeCell ref="B246:D246"/>
    <mergeCell ref="C247:D247"/>
    <mergeCell ref="C248:D248"/>
    <mergeCell ref="C249:D249"/>
    <mergeCell ref="C237:D237"/>
    <mergeCell ref="B238:H238"/>
    <mergeCell ref="B239:D239"/>
    <mergeCell ref="C230:D230"/>
    <mergeCell ref="C231:D231"/>
    <mergeCell ref="B245:H245"/>
  </mergeCells>
  <phoneticPr fontId="4" type="noConversion"/>
  <pageMargins left="0.31496062992125984" right="0" top="0.19685039370078741" bottom="0.19685039370078741" header="0.51181102362204722" footer="0.35433070866141736"/>
  <pageSetup paperSize="9" scale="89" orientation="landscape" r:id="rId1"/>
  <headerFooter alignWithMargins="0"/>
  <rowBreaks count="9" manualBreakCount="9">
    <brk id="33" max="7" man="1"/>
    <brk id="59" max="7" man="1"/>
    <brk id="85" max="7" man="1"/>
    <brk id="123" max="7" man="1"/>
    <brk id="155" max="7" man="1"/>
    <brk id="179" max="7" man="1"/>
    <brk id="200" max="7" man="1"/>
    <brk id="232" max="7" man="1"/>
    <brk id="26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9"/>
  <sheetViews>
    <sheetView tabSelected="1" view="pageBreakPreview" zoomScale="60" zoomScaleNormal="100" workbookViewId="0">
      <selection activeCell="J8" sqref="J8"/>
    </sheetView>
  </sheetViews>
  <sheetFormatPr defaultRowHeight="12.75"/>
  <cols>
    <col min="1" max="2" width="10.5703125" style="64" customWidth="1"/>
    <col min="3" max="3" width="10.42578125" style="64" customWidth="1"/>
    <col min="4" max="4" width="7" style="64" customWidth="1"/>
    <col min="5" max="5" width="6.28515625" style="64" customWidth="1"/>
    <col min="6" max="6" width="8.28515625" style="64" customWidth="1"/>
    <col min="7" max="7" width="7.7109375" style="64" customWidth="1"/>
    <col min="8" max="8" width="8.7109375" style="64" customWidth="1"/>
    <col min="9" max="9" width="50.140625" style="64" customWidth="1"/>
    <col min="10" max="12" width="9.140625" style="64"/>
  </cols>
  <sheetData>
    <row r="1" spans="1:12" ht="46.5" customHeight="1">
      <c r="A1" s="88" t="s">
        <v>83</v>
      </c>
      <c r="B1" s="88"/>
      <c r="C1" s="88"/>
      <c r="D1" s="88"/>
      <c r="E1" s="88"/>
      <c r="F1" s="88"/>
      <c r="G1" s="88"/>
      <c r="H1" s="88"/>
      <c r="I1" s="88"/>
      <c r="J1" s="88"/>
      <c r="K1"/>
      <c r="L1"/>
    </row>
    <row r="2" spans="1:12" ht="13.5" thickBot="1">
      <c r="A2" s="3" t="s">
        <v>1</v>
      </c>
      <c r="I2" s="179" t="s">
        <v>88</v>
      </c>
      <c r="J2" s="179"/>
      <c r="K2"/>
      <c r="L2"/>
    </row>
    <row r="3" spans="1:12" ht="27.75" customHeight="1">
      <c r="A3" s="174" t="s">
        <v>102</v>
      </c>
      <c r="B3" s="174" t="s">
        <v>101</v>
      </c>
      <c r="C3" s="174" t="s">
        <v>103</v>
      </c>
      <c r="D3" s="174" t="s">
        <v>2</v>
      </c>
      <c r="E3" s="174" t="s">
        <v>23</v>
      </c>
      <c r="F3" s="174" t="s">
        <v>24</v>
      </c>
      <c r="G3" s="174" t="s">
        <v>105</v>
      </c>
      <c r="H3" s="174" t="s">
        <v>106</v>
      </c>
      <c r="I3" s="95" t="s">
        <v>3</v>
      </c>
      <c r="J3" s="95" t="s">
        <v>89</v>
      </c>
      <c r="K3" s="95" t="s">
        <v>90</v>
      </c>
      <c r="L3" s="95" t="s">
        <v>107</v>
      </c>
    </row>
    <row r="4" spans="1:12" ht="105.75" customHeight="1" thickBot="1">
      <c r="A4" s="175"/>
      <c r="B4" s="175"/>
      <c r="C4" s="175"/>
      <c r="D4" s="175"/>
      <c r="E4" s="175"/>
      <c r="F4" s="175"/>
      <c r="G4" s="175"/>
      <c r="H4" s="175"/>
      <c r="I4" s="96"/>
      <c r="J4" s="96"/>
      <c r="K4" s="96"/>
      <c r="L4" s="96"/>
    </row>
    <row r="5" spans="1:12">
      <c r="A5" s="99" t="s">
        <v>104</v>
      </c>
      <c r="B5" s="99" t="s">
        <v>29</v>
      </c>
      <c r="C5" s="105" t="s">
        <v>84</v>
      </c>
      <c r="D5" s="99" t="s">
        <v>75</v>
      </c>
      <c r="E5" s="103" t="s">
        <v>29</v>
      </c>
      <c r="F5" s="99" t="s">
        <v>77</v>
      </c>
      <c r="G5" s="99" t="s">
        <v>27</v>
      </c>
      <c r="H5" s="99" t="s">
        <v>85</v>
      </c>
      <c r="I5" s="97" t="s">
        <v>87</v>
      </c>
      <c r="J5" s="180">
        <v>1400</v>
      </c>
      <c r="K5" s="180">
        <v>0</v>
      </c>
      <c r="L5" s="180">
        <v>0</v>
      </c>
    </row>
    <row r="6" spans="1:12" ht="18.75" customHeight="1" thickBot="1">
      <c r="A6" s="100"/>
      <c r="B6" s="100"/>
      <c r="C6" s="106"/>
      <c r="D6" s="100"/>
      <c r="E6" s="104"/>
      <c r="F6" s="100"/>
      <c r="G6" s="100"/>
      <c r="H6" s="100"/>
      <c r="I6" s="98"/>
      <c r="J6" s="181"/>
      <c r="K6" s="181"/>
      <c r="L6" s="181"/>
    </row>
    <row r="7" spans="1:12" ht="30" customHeight="1" thickBot="1">
      <c r="A7" s="176"/>
      <c r="B7" s="177"/>
      <c r="C7" s="177"/>
      <c r="D7" s="177"/>
      <c r="E7" s="177"/>
      <c r="F7" s="177"/>
      <c r="G7" s="177"/>
      <c r="H7" s="178"/>
      <c r="I7" s="2" t="s">
        <v>86</v>
      </c>
      <c r="J7" s="41">
        <v>1400</v>
      </c>
      <c r="K7" s="41">
        <v>0</v>
      </c>
      <c r="L7" s="41">
        <v>0</v>
      </c>
    </row>
    <row r="8" spans="1:12">
      <c r="A8" s="3"/>
    </row>
    <row r="9" spans="1:12">
      <c r="B9" s="77" t="s">
        <v>59</v>
      </c>
      <c r="I9" s="77" t="s">
        <v>154</v>
      </c>
    </row>
  </sheetData>
  <mergeCells count="27">
    <mergeCell ref="A7:H7"/>
    <mergeCell ref="I2:J2"/>
    <mergeCell ref="K3:K4"/>
    <mergeCell ref="K5:K6"/>
    <mergeCell ref="L3:L4"/>
    <mergeCell ref="L5:L6"/>
    <mergeCell ref="J3:J4"/>
    <mergeCell ref="A5:A6"/>
    <mergeCell ref="B5:B6"/>
    <mergeCell ref="J5:J6"/>
    <mergeCell ref="A1:J1"/>
    <mergeCell ref="A3:A4"/>
    <mergeCell ref="B3:B4"/>
    <mergeCell ref="C3:C4"/>
    <mergeCell ref="E3:E4"/>
    <mergeCell ref="C5:C6"/>
    <mergeCell ref="E5:E6"/>
    <mergeCell ref="D3:D4"/>
    <mergeCell ref="D5:D6"/>
    <mergeCell ref="F3:F4"/>
    <mergeCell ref="G3:G4"/>
    <mergeCell ref="H3:H4"/>
    <mergeCell ref="I3:I4"/>
    <mergeCell ref="F5:F6"/>
    <mergeCell ref="G5:G6"/>
    <mergeCell ref="H5:H6"/>
    <mergeCell ref="I5:I6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фку</vt:lpstr>
      <vt:lpstr>фку расх</vt:lpstr>
      <vt:lpstr>Лист1</vt:lpstr>
      <vt:lpstr>Лист1!Область_печати</vt:lpstr>
      <vt:lpstr>'фку расх'!Область_печати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Светлана</cp:lastModifiedBy>
  <cp:lastPrinted>2016-11-01T09:43:12Z</cp:lastPrinted>
  <dcterms:created xsi:type="dcterms:W3CDTF">2006-04-03T12:48:20Z</dcterms:created>
  <dcterms:modified xsi:type="dcterms:W3CDTF">2016-11-16T11:17:04Z</dcterms:modified>
</cp:coreProperties>
</file>